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9435" tabRatio="838" activeTab="6"/>
  </bookViews>
  <sheets>
    <sheet name="C04_001" sheetId="1" r:id="rId1"/>
    <sheet name="C04_002" sheetId="2" r:id="rId2"/>
    <sheet name="C04_003" sheetId="3" r:id="rId3"/>
    <sheet name="C04-004" sheetId="4" r:id="rId4"/>
    <sheet name="C04-005" sheetId="5" r:id="rId5"/>
    <sheet name="C04-006" sheetId="6" r:id="rId6"/>
    <sheet name="C04-007" sheetId="7" r:id="rId7"/>
  </sheets>
  <definedNames>
    <definedName name="_xlnm.Print_Area" localSheetId="0">'C04_001'!$A$1:$J$15</definedName>
    <definedName name="_xlnm.Print_Area" localSheetId="1">'C04_002'!$A$1:$J$23</definedName>
    <definedName name="_xlnm.Print_Area" localSheetId="2">'C04_003'!$A$1:$J$15</definedName>
  </definedNames>
  <calcPr fullCalcOnLoad="1"/>
</workbook>
</file>

<file path=xl/sharedStrings.xml><?xml version="1.0" encoding="utf-8"?>
<sst xmlns="http://schemas.openxmlformats.org/spreadsheetml/2006/main" count="946" uniqueCount="250">
  <si>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</si>
  <si>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</si>
  <si>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</si>
  <si>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</si>
  <si>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</si>
  <si>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</si>
  <si>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</si>
  <si>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</si>
  <si>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</si>
  <si>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</si>
  <si>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</si>
  <si>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</si>
  <si>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</si>
  <si>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</si>
  <si>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</si>
  <si>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</si>
  <si>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</si>
  <si>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</si>
  <si>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</si>
  <si>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</si>
  <si>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</si>
  <si>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</si>
  <si>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</si>
  <si>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</si>
  <si>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</si>
  <si>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</si>
  <si>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</si>
  <si>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</si>
  <si>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</si>
  <si>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</si>
  <si>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</si>
  <si>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</si>
  <si>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</si>
  <si>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</si>
  <si>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</si>
  <si>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</si>
  <si>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Porcentaje</t>
  </si>
  <si>
    <t>Línea de base</t>
  </si>
  <si>
    <t>PROCESO C04. REGISTRAR MATRÍCULA DE CUPOS OFICIALES</t>
  </si>
  <si>
    <t>C04_001</t>
  </si>
  <si>
    <t>C04_003</t>
  </si>
  <si>
    <t>C04_002</t>
  </si>
  <si>
    <t>Novedad</t>
  </si>
  <si>
    <t>Sumatoria  de Novedades por Cada Tipo</t>
  </si>
  <si>
    <t>Determina la eficacia de los Establecimientos e Instituciones Educativas y del sistema oficial para el correcto registro de las novedades al proceso de matricula. Sirve también de base para determinar la identificación de la información relacionadas  y el crecimiento de la cobertura educativa y para la asignación de recursos del SGP</t>
  </si>
  <si>
    <t>Medir el nivel de estudiantes efectivamente matriculados entre los que solicitaron un cupo en un Establecimiento.</t>
  </si>
  <si>
    <t>Por cada tipo de novedad se debe sumar la cantidad de solicitudes presentadas (Registradas en el Libro o en el Sistema de Información de Matriculas).</t>
  </si>
  <si>
    <t xml:space="preserve">Valor calculado para cada Establecimiento con base en el formato C04.01 Novedades de Matrícula. </t>
  </si>
  <si>
    <t>Anual, Al finalizar el período de cierre de la matrícula oficial.</t>
  </si>
  <si>
    <t>(EM/CA)*100</t>
  </si>
  <si>
    <t>Variación en el crecimiento de la matrícula</t>
  </si>
  <si>
    <t>((NEMAC/NEMAN) -1 )*100</t>
  </si>
  <si>
    <t xml:space="preserve">El indicador permite visualizar la eficacia en la ejecución del Registro de Matrícula y de las estrategias de ampliación de cobertura. Si el indicador arroja un valor menor de cero, se deben tomar las decisiones pertinentes ya que esto quiere decir que hubo decrecimiento de la matrícula y por lo tanto se están retirando los alumnos antiguos. </t>
  </si>
  <si>
    <t>Porcentaje de Matriculados  vs.  Cupos Asignados.</t>
  </si>
  <si>
    <t>Determina el nivel de estudiantes nuevos, de traslado y procedentes de Entidades de Bienestar Social o Familiar que no llegan a matricularse. Permite además establecer si el subproceso de Asignación de Cupos está siendo efectivo, por ejemplo: si se definieron correctamente los criterios de asignación, si falta aplicar alguna estrategia para que los niños puedan matricularse.</t>
  </si>
  <si>
    <t>Número de Novedades de Matrícula por Tipo</t>
  </si>
  <si>
    <t>NEMAC: Número de Estudiantes Matriculados el año actual en análisis en los Establecimiento Educativo oficiales a cargo de la Secretaría de Educación.
NEMAN: Número de Estudiantes Matriculados en el año anterior en los Establecimiento Educativo oficiales a cargo de la Secretaría de Educación.</t>
  </si>
  <si>
    <t>Los estudiantes matriculados corresponden a los alumnos antiguos, nuevos y de traslado matriculados en las fechas establecidas.</t>
  </si>
  <si>
    <t xml:space="preserve">Determinar el comportamiento de las novedades generadas después del cierre de la fecha limite de matriculas y que pueden presentarse por eventos tales como (Ingresos de Estudiantes Nuevos, Cambios de Grado, Retiros, Promoción Temprana, Traslados y Ajustes de Auditoria) 
</t>
  </si>
  <si>
    <t>Establecimientos Educativos, Cobertura o quien haga sus veces</t>
  </si>
  <si>
    <t>Unidades Desconcentradas
Establecimientos Educativos Oficiales</t>
  </si>
  <si>
    <t>EM: estudiantes  nuevos, de traslado y procedentes de Entidades de Bienestar Social o Familiar que se matricularon en un Establecimiento oficial para un año lectivo; CA: cupos asignados a estudiantes nuevos, de traslado y procedentes de Entidades de Bienestar Social o Familiar en un Establecimiento oficial para un año lectivo.</t>
  </si>
  <si>
    <t>El indicador se debe hallar como promedio de todos los Establecimientos oficiales a cargo de la Secretaría de Educación, pero en caso de que el indicador arroje un resultado que se encuentre en el rango de evaluación bajo debe calcularse para cada uno de los Establecimientos Educativos, para determinar las causantes del problema. Utilizar registro de cupos asignados y registro de matrícula o en su defecto registro realizado en SIMAT. El numerador se halla del Reporte de Matrícula y el denominador del Formato C03.05.F01 Listado De Alumnos Asignados.</t>
  </si>
  <si>
    <t>V 2.0</t>
  </si>
  <si>
    <t>SECRETARÍA DE EDUCACIÓN Y CULTURA DE SOACHA</t>
  </si>
  <si>
    <t>AÑ{O</t>
  </si>
  <si>
    <t>MATRICULA</t>
  </si>
  <si>
    <t>Variacion</t>
  </si>
  <si>
    <t>Medir el porcentaje de variación en cuanto al crecimiento de la matrícula de los estudiantes matriculados en los Establecimientos Educativos oficiales  de la jurisdicción de la Secretaría de Educación.</t>
  </si>
  <si>
    <t>C04_004</t>
  </si>
  <si>
    <t>Variación en el crecimiento de la matrícula contratada</t>
  </si>
  <si>
    <t>Medir el porcentaje de variación en cuanto al crecimiento de la matrícula de los estudiantes matriculados en los Establecimientos Educativos Privados por la modalidad contratada en la jurisdicción de la Secretaría de Educación.</t>
  </si>
  <si>
    <t xml:space="preserve">El indicador permite visualizar la eficacia en la ejecución del Registro de Matrícula y de las estrategias de ampliación de cobertura. Si el indicador arroja un valor menor de cero, se deben tomar las decisiones pertinentes ya que esto quiere decir que hubo decrecimiento de la matrícula y por lo tanto se están retirando los alumnos antiguos, para el sector oficial o por traslado del ente territorial </t>
  </si>
  <si>
    <t>NEMAC: Número de Estudiantes Matriculados el año actual en análisis en los Establecimiento Educativo Privados por la modalidad contratada a cargo de la Secretaría de Educación.
NEMAN: Número de Estudiantes Matriculados en el año anterior en los Establecimiento Educativo Privados por modalidad contratada a cargo de la Secretaría de Educación.</t>
  </si>
  <si>
    <t>Anexo 1 de los contratos / FUC / Simat</t>
  </si>
  <si>
    <t xml:space="preserve">Profesional Estrategias de acceso </t>
  </si>
  <si>
    <t>Director de Cobertura</t>
  </si>
  <si>
    <t>SIMAT</t>
  </si>
  <si>
    <t>Total de novedades reportadas como parte de obligaciones contractuales</t>
  </si>
  <si>
    <t>Profesional Estrategias de Acceso</t>
  </si>
  <si>
    <t>Variación en el crecimiento de la matrícula privada</t>
  </si>
  <si>
    <t>Medir el porcentaje de variación en cuanto al crecimiento de la matrícula de los estudiantes matriculados en los Establecimientos Educativos Privadosa en la jurisdicción de la Secretaría de Educación.</t>
  </si>
  <si>
    <t>NEMAC: Número de Estudiantes Matriculados el año actual en análisis en los Establecimiento Educativo Privados  a cargo de la Secretaría de Educación.
NEMAN: Número de Estudiantes Matriculados en el año anterior en los Establecimiento Educativo Privados  a cargo de la Secretaría de Educación.</t>
  </si>
  <si>
    <t>Anexo 5a del Simat</t>
  </si>
  <si>
    <t>C04_005</t>
  </si>
  <si>
    <t>C04_006</t>
  </si>
  <si>
    <t>Número de Novedades de Matrícula por Tipo Sector Privado</t>
  </si>
  <si>
    <t>Número de Novedades de Matrícula por Tipo Modalidad Contratada</t>
  </si>
  <si>
    <t>X &gt; 80 BUENO</t>
  </si>
  <si>
    <t>X &lt;70 REGULAR</t>
  </si>
  <si>
    <t xml:space="preserve"> X &lt; 50 MALO.</t>
  </si>
  <si>
    <t>Es bueno no hay grandes variaciones</t>
  </si>
  <si>
    <t>Se logro estabilidad en la matricula</t>
  </si>
  <si>
    <t>Hacer seguimiento continuo en el Sistema de informacion para evitar los retiros y deserciones</t>
  </si>
  <si>
    <t>Cobertura</t>
  </si>
  <si>
    <t>Mensualmente</t>
  </si>
  <si>
    <t>Se cumple con un crecimiento del 50% del año anterior</t>
  </si>
  <si>
    <t>Según Contrato de supervisión y reporte mensual a la dependencia de cobertura</t>
  </si>
  <si>
    <t>Control en la prestación efectiva del servicio para la optimización de lo recursos</t>
  </si>
  <si>
    <t>Se mantiene los antiguos aumento del 17% para nuevos</t>
  </si>
  <si>
    <t>Baja en un 25% los estudiantes del convenio</t>
  </si>
  <si>
    <t>Baja en estudiantes de convenio</t>
  </si>
  <si>
    <t>Aumento de un 15% en convenio por insuficiencia</t>
  </si>
  <si>
    <t>Disminuye la matricula por aumento de la contratacion</t>
  </si>
  <si>
    <t>Anual en Febrero según resolucion para cargue en SIMAT</t>
  </si>
  <si>
    <t xml:space="preserve">Según Firma contratos, cargue FUC y Simat una vez al año </t>
  </si>
  <si>
    <t>Hay leve aumento manteniendo matricula de antiguos</t>
  </si>
  <si>
    <t>Se mantiene la matricula de antiguos</t>
  </si>
  <si>
    <t>Hay disminucion por asignacion de nuevos convenios</t>
  </si>
  <si>
    <t>Se aumenta debido a la baja en convenios</t>
  </si>
  <si>
    <t>Febrero cada año</t>
  </si>
  <si>
    <t>Cargue oportuno de la matricula y cruce de informacion con el oficial y contratado</t>
  </si>
  <si>
    <t>Mantener continuidad año anterior</t>
  </si>
  <si>
    <t>Disminuir año anterior</t>
  </si>
  <si>
    <t>Es más del 10% de la matricula como novedad</t>
  </si>
  <si>
    <t>Se requiere hacer seguimiento a  la matricula y acompañamiento tecnico a las IE para evitar deserciones y baja calidad en informacion</t>
  </si>
  <si>
    <t>cobertura</t>
  </si>
  <si>
    <t>Permanente</t>
  </si>
  <si>
    <t>Obedece al 5% de la matricula contratada</t>
  </si>
  <si>
    <t>Equivale a más del 10% de la matricula pero se redujo las novedades</t>
  </si>
  <si>
    <t>Se reduce al 6.5 % de la matricula y respecto al año anterior las novedades</t>
  </si>
  <si>
    <t>Se reduce al 4% de la matricula y numero de novedades respecto al año anterior</t>
  </si>
  <si>
    <t>Se reduce al 5% de la matricula aunque aumenta la matricula para este año</t>
  </si>
  <si>
    <t>Equivale al 8 % de la matricula y se reducen las novedades</t>
  </si>
  <si>
    <t>X &lt; 80 BUENO</t>
  </si>
  <si>
    <t>X &lt;90 REGULAR</t>
  </si>
  <si>
    <t xml:space="preserve"> X &lt; 100 MALO.</t>
  </si>
  <si>
    <t>Se reduce al 4% de la matricula y disminuye respecto al año anterior las novedades</t>
  </si>
  <si>
    <t>Aumenta por las nuevas modalidades de percentil para contratar y s.dem</t>
  </si>
  <si>
    <t>Se aumenta a más del 12% de la matricula, por traslado de ciudades y aumenta matricula privada</t>
  </si>
  <si>
    <t>Anual por simat</t>
  </si>
  <si>
    <t>Anual según cargue SIMAT</t>
  </si>
  <si>
    <t>Se reduce al 3% de la matricula y baja en un 40% respecto al año anterior</t>
  </si>
  <si>
    <t>Aumenta al 4% de la matricula y sube respecto al año anterior</t>
  </si>
  <si>
    <t xml:space="preserve">Se requiere hacer seguimiento a  la matricula y acompañamiento tecnico a las IE para evitar deserciones y baja calidad en informacion AUDITORIA EN BIOMETRICO </t>
  </si>
  <si>
    <t>Baja en un 25% los estudiantes del convenio por las nuevas modalidades de contrato y percentiles</t>
  </si>
  <si>
    <t>Disminuir año anterior y bajal del 50% de inscritos con cupos</t>
  </si>
  <si>
    <t>Identificar el origen real de los menores ya que vienen vinculados en privado y no aceptan oficial se inscriben optando al convenio sin tener la necesidad latenta en mayoria de casos</t>
  </si>
  <si>
    <t xml:space="preserve">En la apertura de las listas de espera en sistemas con informacion </t>
  </si>
  <si>
    <t>Disminuye por deserciones y bajo rendimiento escolar, traslados</t>
  </si>
  <si>
    <t>Se evidencia aumento por auditoria realizada fase I</t>
  </si>
  <si>
    <t>Mantener continuidad año anterior y trimestre anterior+</t>
  </si>
  <si>
    <t>variacion</t>
  </si>
  <si>
    <t>Se sostiene la minima viabilizada a pesar que baja en 642 estudiantes. En abril se da la etapa final de ajuste a matricula y auditoria fase II</t>
  </si>
  <si>
    <t>Se recupera matricula por ingreso a segundo semestre y movilidad comunidad.</t>
  </si>
  <si>
    <t>Se finaliza con una diferencia minima a partir de los requerimientos continuos a la matricula</t>
  </si>
  <si>
    <t>Auditoria Fase I y asignacion masiva de cupos por demanda educativa</t>
  </si>
  <si>
    <t>Auditoria Fase II y asignacion de cupos, seguimiento semanal de matricula a partir de abril, seguimiento de matricula se cambia de Sigma y Simat. Unficiacion de criterios</t>
  </si>
  <si>
    <t>Se trabaja con un solo sistema, unificando procedimientos la matricula esta en su totalidad en sistema</t>
  </si>
  <si>
    <t>Se garantizo el cargue total y depuracion final de inconsistencias por transicion de sistemas</t>
  </si>
  <si>
    <t>Primer año de registro directo en simat, se cuenta con la totalidad de matricula y supera la minima viabilizada</t>
  </si>
  <si>
    <t>Se depuro en Fase I auditoria y se da ajuste matricula oficial</t>
  </si>
  <si>
    <t>Se da movilidad de grupos familiares por cambio domicilio se sostiene minima</t>
  </si>
  <si>
    <t>Se encuentra por encima de la minima, se baja por ajuste final etapa II de auditoria, se sigue semanalmente y requiere por matricula</t>
  </si>
  <si>
    <t xml:space="preserve">Se realiza seguimiento a todas las IEP garantizando el cargue del 100% </t>
  </si>
  <si>
    <t>Febrero cada año y actualizacion permanente</t>
  </si>
  <si>
    <t>Actualizacion permanente</t>
  </si>
  <si>
    <t>Seguimiento con auditoria de matricula presencial al 100% de las IEP con licencia de funcionamiento</t>
  </si>
  <si>
    <t>Seguimiento a la auditoria y matricula registrada para sostener cifras</t>
  </si>
  <si>
    <t>Se garantiza cargue total en el primer trimestre</t>
  </si>
  <si>
    <t>Efectividad con seguimiento en cruces de bases</t>
  </si>
  <si>
    <t>Aumento en cobertura y garantiza continuidad</t>
  </si>
  <si>
    <t>Se aumento cobertura por emergencia comuna 2 y 3, se sostiene con el seguimiento</t>
  </si>
  <si>
    <t>Se genero primera etapa de inscripciones directa simat año anterior, emergencia educativa aumento de cobertura</t>
  </si>
  <si>
    <t>Se realizo el registro total en simat de la matricula de IEP de convenio</t>
  </si>
  <si>
    <t>Programa de auditoria ampliado, proceso de seguimiento 2 visitas al año, evidencias de cada proceso de cobertura</t>
  </si>
  <si>
    <t>Se cambia metodologia de auditoria que incluye matricula privada y contratada para los colegios de BO</t>
  </si>
  <si>
    <t>*** Matricula colegios BO</t>
  </si>
  <si>
    <t>Nuevo procedimiento de reporte en matricula, se valida estudiantes sin cargue.</t>
  </si>
  <si>
    <t>Continuar con el seguimiento de las inconsistencias presentadas para la depuracion de la matricula en SIMAT, estudiantes sin cargue y documentos de estudiantes de contrato</t>
  </si>
  <si>
    <t>Se requiere ajustar metodologia y criterios para ampliar la cobertura de la matricula a colegios del BO</t>
  </si>
  <si>
    <t>Se aumento por desarrollo de visitas adicionales a los colegios de BO</t>
  </si>
  <si>
    <t>X &lt;75 REGULAR</t>
  </si>
  <si>
    <t>X &gt; 76 BUENO</t>
  </si>
  <si>
    <t>No se logra la cobertura total de solicitudes de cupo</t>
  </si>
  <si>
    <t>No hubo eficiencia en la asignacion de cupos y matricula de los menores</t>
  </si>
  <si>
    <t>Se logra mejoramiento en la eficiencia de asignacion de cupos para el oficial</t>
  </si>
  <si>
    <t>Se inhabilitan menores que provenian del privado y no aceptan cupos al oficial total 1188</t>
  </si>
  <si>
    <t>Gestionar lista de espera para convenios de 1306 estudiantes que al cierre de vigencia no obtuvieron cupo en el oficial. Adicional a las inscripriones que lleguen por cambio de ETC</t>
  </si>
  <si>
    <t>Se garantizo en primera etapa de asignacion la matricula del 90% de legalizacion directo en simat</t>
  </si>
  <si>
    <t>Se reduce por solicitud de cargue inmediato y oportuna de matricula en simat</t>
  </si>
  <si>
    <t>Se valida por seguimiento a simat, se debe evaluar la forma de auditar este tipo de matricula. Para depurar con ello la calidad de la informacion</t>
  </si>
  <si>
    <t>Se cambia la forma de reporte a la matricula anexo 5a, se refuerza por correo y presencial registro estudiantes matricula, aumenta por transicion de proceso de registro al simat</t>
  </si>
  <si>
    <t>C04_007</t>
  </si>
  <si>
    <t>Se cierra el SIGMA para registro de matricula territorial, desde mayo se asume solo simat, se ajusta metodologia de seguimiento y validacion.</t>
  </si>
  <si>
    <t>A pesar de que aumenta novedades en el primer semestre, es menor respecto a los años anteriores, ayuda al proceso un solo sistema de matricula y las asistencias por diveros medios</t>
  </si>
  <si>
    <t>Se baja por manejo unico de sistema de matricula</t>
  </si>
  <si>
    <t>Se aumenta por validacion con procedimientos diferentes encaminadas a la calidad de la informacion</t>
  </si>
  <si>
    <t>Resultados academicos del 3 periodo inician cambio metodologia</t>
  </si>
  <si>
    <t>Se bajo en 15 estudiantes la minima, se baja por ajuste final etapa II de auditoria, se sigue semanalmente y requiere por matricula</t>
  </si>
  <si>
    <t>Finaliza la matricula 2018 en 310 por debajo los eestudiantes de secundaria no terminan su año escolar</t>
  </si>
  <si>
    <t>Se culmino etapa de asignaciòn estudiantes nuevos, ajuste matricula y traslados antiguos</t>
  </si>
  <si>
    <t>Trimestral</t>
  </si>
  <si>
    <t>Se termina el trimestre con 2870 estudiantes por encima de la minima viabilizada</t>
  </si>
  <si>
    <t>Se cubrieron 10000 cupos entre sector oficial y convenio</t>
  </si>
  <si>
    <t>Realizar la georeferenciacion para los 2260 estudiantes pendientes de cupo, a la espera de la entrega de las dos nuevas infraestructuras</t>
  </si>
  <si>
    <t>Abril 1 2019</t>
  </si>
  <si>
    <t>Programa de auditoria ampliado, proceso de seguimiento 2 visitas al año, evidencias de cada proceso de cobertura / cruce de datos con oficiales y privados para garantizar cubrir insuficiencia educativa</t>
  </si>
  <si>
    <t>Programa auditoria y supervision de contratos</t>
  </si>
  <si>
    <t>Se realizo cruce bases con oficial, se entregaran 2 IEO nuevas, movilidad estudiantes y traslados. Hubo movilizacion al sector privado</t>
  </si>
  <si>
    <t>Seguimiento a las novedades de las visitas realizadas</t>
  </si>
  <si>
    <t>Efectividad con seguimiento en cruces de bases, ajuste novedades y visitas realizadas. Existen retiros pendientes de otros ETC</t>
  </si>
  <si>
    <t>Se verifica según supervision los retiros del periodo en curso para finalizar el año</t>
  </si>
  <si>
    <t>Se garantiza la permanencia de estudiantes con la verificacion y asistencia en supervision, se continua con el seguimiento</t>
  </si>
  <si>
    <t>Las IEP se apropiaron de los procesos para reportar matricula de forma directa en simat</t>
  </si>
  <si>
    <t>Las Instituciones cumplieron con el reporte de matricula, se trabaja en ajustes por menores vinculados en otros ETC y en otras IEP no retienen por deudas a estudiantes</t>
  </si>
  <si>
    <t>Se logra el sostenimiento de la matricula por ende el control de novedades es bajo para cierre de año escolar</t>
  </si>
  <si>
    <t xml:space="preserve">Las instituciones realizan cambios masivos de grupos en la etapa de organización escolar </t>
  </si>
  <si>
    <t>Trabajar en planeación escolar en las semanas de desarrollo institucional identificando casos que requieren cambio de grupos, depuracion de reprobados, retiros y seguimiento a matricula</t>
  </si>
  <si>
    <t>En el 3 y 4 periodo es bajo el movimiento de estudiantes se inicia proceso de cobertura del siguiente año por ende el numero de novedades es bajo</t>
  </si>
  <si>
    <t>No hay monitoreo constante a la matricula</t>
  </si>
  <si>
    <t>Se requiere mayor seguimiento a la matricula entre actores de la IEO</t>
  </si>
  <si>
    <t>Cambio de semestre se presentan retiros</t>
  </si>
  <si>
    <t>Por 3 periodo academico se presentan retiros</t>
  </si>
  <si>
    <t>Cierre vigencia</t>
  </si>
  <si>
    <t>El ajuste de año escolar y vacaciones inicia con movimiento de matricula</t>
  </si>
  <si>
    <t>Se genera desercion por perdida a 3 periodo de año escolar</t>
  </si>
  <si>
    <t>Retiros de menores que no terminan año escolar</t>
  </si>
  <si>
    <t>Se realizo asignacion em primera etapa de inscrtios</t>
  </si>
  <si>
    <t>Diciembre 2 de 2019</t>
  </si>
  <si>
    <t>Se asignan 4600 cupos de 1 a 11 y 3200 de grado cero en primera y segunda asignacion de 2020</t>
  </si>
  <si>
    <t>Se presentan retiros y ajustes de matricula con informes mensuales, pagos y novedades</t>
  </si>
  <si>
    <t>Cargue y seguimiento mensual de matricula</t>
  </si>
  <si>
    <t>Apertura de EEP y ajuste novedades</t>
  </si>
  <si>
    <t>Ajuste de novedades</t>
  </si>
  <si>
    <t>Se presentan movimientos periodicos, falta seguimiento en la matricula de los EEO durante todos los meses</t>
  </si>
  <si>
    <t>Se realiza asignacion a fin de vigencia, y del año se insistio a niños desescolarizados</t>
  </si>
  <si>
    <t>Se realizo busqueda activa con 1865 niños que en el año inscritos en 2020 no aceptan cupo por temas de pandemia</t>
  </si>
  <si>
    <t>Se generaron varias estrategias para seguimiento primer trimestre presencialida 100%</t>
  </si>
  <si>
    <t>La transición entre vigencias del modelo de atención permitió mejorar el control de cupos en la IE</t>
  </si>
  <si>
    <t>ANUAL</t>
  </si>
  <si>
    <t>Seguimiento por pandemia, cifras reportadas MEN</t>
  </si>
  <si>
    <t>Control primer trimestre con presencialidad</t>
  </si>
  <si>
    <t>Primer corte</t>
  </si>
  <si>
    <t>Asignación cupo según ajustes de antiguos</t>
  </si>
  <si>
    <t>No fue viable asignar la totalidad de cupos a falta de cumplimiento de padres en su matricula para el nuevo año</t>
  </si>
  <si>
    <t>Aplicación de diversas estrategias para asignación de cupos y seguimiento a matricula</t>
  </si>
  <si>
    <t>Se asignaran los 805 cupos pendientes al ingreso de semana santa, con la depuración solicitada esta semana</t>
  </si>
  <si>
    <t>Anual</t>
  </si>
  <si>
    <t>Retorno de estudiantes no vinculados en dos años de pandemia</t>
  </si>
  <si>
    <t>Se solicito ampliación de 3500 cupos en el MEN dada la contingencia de este año</t>
  </si>
  <si>
    <t>Seguimiento en virtualidad</t>
  </si>
  <si>
    <t>Se retiran estudiantes asignados no matricualdos en anexos 1</t>
  </si>
  <si>
    <t>Ampliación del MEN no aceptan convenios, la transición entre virtua y presencial afecta la figura</t>
  </si>
  <si>
    <t>Proceso en curso a partir del retorno y sin dos años de visitas a las IEP</t>
  </si>
  <si>
    <t>Reuniones mensuales, capacitación, cruces y visitas para verificación matricula</t>
  </si>
  <si>
    <t>Se realiza seguimiento de forma documental por pandemia</t>
  </si>
  <si>
    <t>Se cruzan listados con matricula virtuales</t>
  </si>
  <si>
    <t>Se calcula datos por reporte de niños atendidos en Soacha en Cifras, se hizo un solo cruce documental por pandemia</t>
  </si>
  <si>
    <t>La falta de presencialidad no contribuye al control del sector privado, se basa en reportes de sistemas</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</si>
</sst>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quot;S/.&quot;\ #,##0;&quot;S/.&quot;\ \-#,##0"/>
    <numFmt numFmtId="201" formatCode="&quot;S/.&quot;\ #,##0;[Red]&quot;S/.&quot;\ \-#,##0"/>
    <numFmt numFmtId="202" formatCode="&quot;S/.&quot;\ #,##0.00;&quot;S/.&quot;\ \-#,##0.00"/>
    <numFmt numFmtId="203" formatCode="&quot;S/.&quot;\ #,##0.00;[Red]&quot;S/.&quot;\ \-#,##0.00"/>
    <numFmt numFmtId="204" formatCode="_ &quot;S/.&quot;\ * #,##0_ ;_ &quot;S/.&quot;\ * \-#,##0_ ;_ &quot;S/.&quot;\ * &quot;-&quot;_ ;_ @_ "/>
    <numFmt numFmtId="205" formatCode="_ &quot;S/.&quot;\ * #,##0.00_ ;_ &quot;S/.&quot;\ * \-#,##0.00_ ;_ &quot;S/.&quot;\ * &quot;-&quot;??_ ;_ @_ "/>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0.0000000000"/>
    <numFmt numFmtId="218" formatCode="0.00000000000"/>
    <numFmt numFmtId="219" formatCode="0.000000000000"/>
    <numFmt numFmtId="220" formatCode="0.000000000"/>
    <numFmt numFmtId="221" formatCode="0.00000000"/>
    <numFmt numFmtId="222" formatCode="0.0000000"/>
    <numFmt numFmtId="223" formatCode="0.000000"/>
    <numFmt numFmtId="224" formatCode="0.00000"/>
    <numFmt numFmtId="225" formatCode="0.0000"/>
    <numFmt numFmtId="226" formatCode="0.000"/>
    <numFmt numFmtId="227" formatCode="0.0"/>
  </numFmts>
  <fonts count="45">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11"/>
      <name val="Arial"/>
      <family val="2"/>
    </font>
    <font>
      <sz val="8"/>
      <name val="Arial"/>
      <family val="2"/>
    </font>
    <font>
      <sz val="8.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b/>
      <sz val="8.75"/>
      <color indexed="8"/>
      <name val="Arial"/>
      <family val="0"/>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19">
    <xf numFmtId="0" fontId="0" fillId="0" borderId="0" xfId="0" applyAlignment="1">
      <alignment/>
    </xf>
    <xf numFmtId="0" fontId="2" fillId="33" borderId="10" xfId="0" applyFont="1" applyFill="1" applyBorder="1" applyAlignment="1">
      <alignment horizontal="center" vertical="center" wrapText="1"/>
    </xf>
    <xf numFmtId="14" fontId="2" fillId="34" borderId="11" xfId="0" applyNumberFormat="1"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0" fontId="2" fillId="33" borderId="13" xfId="0" applyFont="1" applyFill="1" applyBorder="1" applyAlignment="1">
      <alignment horizontal="center" vertical="center" wrapText="1"/>
    </xf>
    <xf numFmtId="0" fontId="5"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0" fontId="2" fillId="33" borderId="14" xfId="0" applyFont="1" applyFill="1" applyBorder="1" applyAlignment="1">
      <alignment horizontal="center" vertical="center" wrapText="1"/>
    </xf>
    <xf numFmtId="1" fontId="0" fillId="0" borderId="10" xfId="0" applyNumberFormat="1" applyBorder="1" applyAlignment="1">
      <alignment/>
    </xf>
    <xf numFmtId="0" fontId="2" fillId="33" borderId="15" xfId="0" applyFont="1" applyFill="1" applyBorder="1" applyAlignment="1">
      <alignment horizontal="center" vertical="center" wrapText="1"/>
    </xf>
    <xf numFmtId="0" fontId="2" fillId="35" borderId="16" xfId="0" applyFont="1" applyFill="1" applyBorder="1" applyAlignment="1">
      <alignment horizontal="center" vertical="center"/>
    </xf>
    <xf numFmtId="0" fontId="2" fillId="35" borderId="16" xfId="0"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10" xfId="0" applyFont="1" applyBorder="1" applyAlignment="1">
      <alignment/>
    </xf>
    <xf numFmtId="0" fontId="0" fillId="0" borderId="0" xfId="0"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vertical="center" wrapText="1"/>
    </xf>
    <xf numFmtId="0" fontId="6" fillId="0" borderId="10" xfId="0" applyFont="1" applyBorder="1" applyAlignment="1">
      <alignment vertical="center"/>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9" fontId="0" fillId="36" borderId="10" xfId="0" applyNumberFormat="1" applyFill="1" applyBorder="1" applyAlignment="1">
      <alignment horizontal="center"/>
    </xf>
    <xf numFmtId="9" fontId="0" fillId="39" borderId="10" xfId="0" applyNumberFormat="1" applyFill="1" applyBorder="1" applyAlignment="1">
      <alignment horizontal="center"/>
    </xf>
    <xf numFmtId="14" fontId="0" fillId="0" borderId="10" xfId="0" applyNumberFormat="1" applyBorder="1" applyAlignment="1">
      <alignment vertical="center" wrapText="1"/>
    </xf>
    <xf numFmtId="14" fontId="0" fillId="0" borderId="10" xfId="0" applyNumberFormat="1" applyFont="1" applyBorder="1" applyAlignment="1">
      <alignment/>
    </xf>
    <xf numFmtId="0" fontId="0" fillId="0" borderId="10" xfId="0" applyFont="1" applyBorder="1" applyAlignment="1">
      <alignment horizontal="center" vertical="center" wrapText="1"/>
    </xf>
    <xf numFmtId="9" fontId="0" fillId="37" borderId="10" xfId="0" applyNumberFormat="1" applyFill="1" applyBorder="1" applyAlignment="1">
      <alignment horizontal="center"/>
    </xf>
    <xf numFmtId="9" fontId="0" fillId="38" borderId="10" xfId="0" applyNumberFormat="1" applyFill="1" applyBorder="1" applyAlignment="1">
      <alignment horizontal="center"/>
    </xf>
    <xf numFmtId="0" fontId="0" fillId="0" borderId="10" xfId="0" applyFont="1" applyBorder="1" applyAlignment="1">
      <alignment horizontal="center" wrapText="1"/>
    </xf>
    <xf numFmtId="0" fontId="0" fillId="0" borderId="0" xfId="0" applyFont="1" applyAlignment="1">
      <alignment/>
    </xf>
    <xf numFmtId="10" fontId="0" fillId="37" borderId="10" xfId="0" applyNumberFormat="1" applyFill="1" applyBorder="1" applyAlignment="1">
      <alignment horizontal="center"/>
    </xf>
    <xf numFmtId="10" fontId="0" fillId="39" borderId="10" xfId="0" applyNumberFormat="1" applyFill="1" applyBorder="1" applyAlignment="1">
      <alignment horizontal="center"/>
    </xf>
    <xf numFmtId="1" fontId="0" fillId="37" borderId="10" xfId="0" applyNumberFormat="1" applyFill="1" applyBorder="1" applyAlignment="1">
      <alignment horizontal="left" vertical="center"/>
    </xf>
    <xf numFmtId="0" fontId="0" fillId="0" borderId="0" xfId="0" applyAlignment="1">
      <alignment horizontal="center" vertical="center" wrapText="1"/>
    </xf>
    <xf numFmtId="10" fontId="0" fillId="38" borderId="10" xfId="0" applyNumberFormat="1" applyFill="1" applyBorder="1" applyAlignment="1">
      <alignment horizontal="center"/>
    </xf>
    <xf numFmtId="0" fontId="2" fillId="39" borderId="10" xfId="0" applyFont="1" applyFill="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wrapText="1"/>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xf>
    <xf numFmtId="0" fontId="2" fillId="34" borderId="21" xfId="0" applyFont="1" applyFill="1" applyBorder="1" applyAlignment="1">
      <alignment horizontal="center"/>
    </xf>
    <xf numFmtId="0" fontId="2" fillId="34" borderId="22" xfId="0" applyFont="1" applyFill="1" applyBorder="1" applyAlignment="1">
      <alignment horizontal="center"/>
    </xf>
    <xf numFmtId="0" fontId="0" fillId="0" borderId="23" xfId="0" applyBorder="1" applyAlignment="1">
      <alignment horizont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4" borderId="2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0" borderId="17" xfId="49" applyNumberFormat="1" applyFont="1" applyBorder="1" applyAlignment="1">
      <alignment horizontal="center" vertical="center" wrapText="1"/>
    </xf>
    <xf numFmtId="0" fontId="2" fillId="0" borderId="18" xfId="49" applyNumberFormat="1" applyFont="1" applyBorder="1" applyAlignment="1">
      <alignment horizontal="center" vertical="center" wrapText="1"/>
    </xf>
    <xf numFmtId="0" fontId="2" fillId="0" borderId="14" xfId="49" applyNumberFormat="1" applyFont="1" applyBorder="1" applyAlignment="1">
      <alignment horizontal="center" vertical="center" wrapText="1"/>
    </xf>
    <xf numFmtId="0" fontId="2" fillId="34" borderId="27" xfId="0" applyFont="1" applyFill="1" applyBorder="1" applyAlignment="1">
      <alignment horizontal="center" vertical="center"/>
    </xf>
    <xf numFmtId="0" fontId="2" fillId="34" borderId="35" xfId="0" applyFont="1" applyFill="1" applyBorder="1" applyAlignment="1">
      <alignment/>
    </xf>
    <xf numFmtId="0" fontId="2" fillId="34" borderId="36" xfId="0" applyFont="1" applyFill="1" applyBorder="1" applyAlignment="1">
      <alignment/>
    </xf>
    <xf numFmtId="0" fontId="2" fillId="34" borderId="37" xfId="0" applyFont="1" applyFill="1" applyBorder="1" applyAlignment="1">
      <alignment/>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1" fillId="0" borderId="30"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17" xfId="0" applyFont="1" applyBorder="1" applyAlignment="1">
      <alignment vertical="center" wrapText="1"/>
    </xf>
    <xf numFmtId="0" fontId="0" fillId="0" borderId="14" xfId="0" applyBorder="1" applyAlignment="1">
      <alignment vertical="center" wrapText="1"/>
    </xf>
    <xf numFmtId="0" fontId="0" fillId="0" borderId="10" xfId="0" applyBorder="1" applyAlignment="1">
      <alignment horizontal="center" vertical="center" wrapText="1"/>
    </xf>
    <xf numFmtId="0" fontId="2" fillId="33" borderId="10" xfId="0" applyFont="1" applyFill="1" applyBorder="1" applyAlignment="1">
      <alignment horizontal="center" vertical="center" wrapText="1"/>
    </xf>
    <xf numFmtId="0" fontId="0" fillId="0" borderId="10" xfId="0" applyBorder="1" applyAlignment="1">
      <alignment/>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227" fontId="2" fillId="0" borderId="17" xfId="49" applyNumberFormat="1" applyFont="1" applyBorder="1" applyAlignment="1">
      <alignment horizontal="center" vertical="center"/>
    </xf>
    <xf numFmtId="227" fontId="2" fillId="0" borderId="18" xfId="49" applyNumberFormat="1" applyFont="1" applyBorder="1" applyAlignment="1">
      <alignment horizontal="center" vertical="center"/>
    </xf>
    <xf numFmtId="227" fontId="2" fillId="0" borderId="14" xfId="49" applyNumberFormat="1" applyFont="1" applyBorder="1" applyAlignment="1">
      <alignment horizontal="center" vertical="center"/>
    </xf>
    <xf numFmtId="0" fontId="0" fillId="0" borderId="17" xfId="0" applyFont="1" applyBorder="1" applyAlignment="1">
      <alignment horizontal="center" vertical="center" wrapText="1"/>
    </xf>
    <xf numFmtId="0" fontId="0" fillId="0" borderId="14" xfId="0" applyBorder="1" applyAlignment="1">
      <alignment horizontal="center" vertical="center" wrapText="1"/>
    </xf>
    <xf numFmtId="0" fontId="2" fillId="0" borderId="17" xfId="49" applyNumberFormat="1" applyFont="1" applyBorder="1" applyAlignment="1">
      <alignment horizontal="center" vertical="center"/>
    </xf>
    <xf numFmtId="0" fontId="2" fillId="0" borderId="18" xfId="49" applyNumberFormat="1" applyFont="1" applyBorder="1" applyAlignment="1">
      <alignment horizontal="center" vertical="center"/>
    </xf>
    <xf numFmtId="0" fontId="2" fillId="0" borderId="14" xfId="49" applyNumberFormat="1" applyFont="1" applyBorder="1" applyAlignment="1">
      <alignment horizontal="center" vertical="center"/>
    </xf>
    <xf numFmtId="0" fontId="0" fillId="0" borderId="10" xfId="0" applyBorder="1" applyAlignment="1">
      <alignment wrapText="1"/>
    </xf>
    <xf numFmtId="0" fontId="0" fillId="0" borderId="17" xfId="0" applyBorder="1" applyAlignment="1">
      <alignment horizontal="center"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4"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wrapText="1"/>
    </xf>
    <xf numFmtId="0" fontId="0" fillId="0" borderId="17" xfId="0"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
        </c:manualLayout>
      </c:layout>
      <c:spPr>
        <a:noFill/>
        <a:ln>
          <a:noFill/>
        </a:ln>
      </c:spPr>
    </c:title>
    <c:plotArea>
      <c:layout>
        <c:manualLayout>
          <c:xMode val="edge"/>
          <c:yMode val="edge"/>
          <c:x val="0.038"/>
          <c:y val="0.08625"/>
          <c:w val="0.9495"/>
          <c:h val="0.86875"/>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c:v>
              </c:pt>
              <c:pt idx="1">
                <c:v>0</c:v>
              </c:pt>
              <c:pt idx="2">
                <c:v>0</c:v>
              </c:pt>
              <c:pt idx="3">
                <c:v>0</c:v>
              </c:pt>
              <c:pt idx="4">
                <c:v>0</c:v>
              </c:pt>
              <c:pt idx="5">
                <c:v>0</c:v>
              </c:pt>
              <c:pt idx="6">
                <c:v>0</c:v>
              </c:pt>
              <c:pt idx="7">
                <c:v>0</c:v>
              </c:pt>
              <c:pt idx="8">
                <c:v>0</c:v>
              </c:pt>
              <c:pt idx="9">
                <c:v>0</c:v>
              </c:pt>
            </c:numLit>
          </c:val>
        </c:ser>
        <c:axId val="4335534"/>
        <c:axId val="39019807"/>
      </c:barChart>
      <c:catAx>
        <c:axId val="4335534"/>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62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19807"/>
        <c:crosses val="autoZero"/>
        <c:auto val="1"/>
        <c:lblOffset val="100"/>
        <c:tickLblSkip val="1"/>
        <c:noMultiLvlLbl val="0"/>
      </c:catAx>
      <c:valAx>
        <c:axId val="39019807"/>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2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355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5"/>
        </c:manualLayout>
      </c:layout>
      <c:spPr>
        <a:noFill/>
        <a:ln>
          <a:noFill/>
        </a:ln>
      </c:spPr>
    </c:title>
    <c:plotArea>
      <c:layout>
        <c:manualLayout>
          <c:xMode val="edge"/>
          <c:yMode val="edge"/>
          <c:x val="0.038"/>
          <c:y val="0.08675"/>
          <c:w val="0.9495"/>
          <c:h val="0.86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'C04_002'!$D$21</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'C04_002'!$D$22</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linear"/>
            <c:dispEq val="0"/>
            <c:dispRSqr val="0"/>
          </c:trendline>
          <c:val>
            <c:numRef>
              <c:f>'C04_002'!$D$23</c:f>
              <c:numCache/>
            </c:numRef>
          </c:val>
        </c:ser>
        <c:axId val="15633944"/>
        <c:axId val="6487769"/>
      </c:barChart>
      <c:catAx>
        <c:axId val="15633944"/>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4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87769"/>
        <c:crosses val="autoZero"/>
        <c:auto val="1"/>
        <c:lblOffset val="100"/>
        <c:tickLblSkip val="1"/>
        <c:noMultiLvlLbl val="0"/>
      </c:catAx>
      <c:valAx>
        <c:axId val="6487769"/>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25"/>
              <c:y val="-0.00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339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
        </c:manualLayout>
      </c:layout>
      <c:spPr>
        <a:noFill/>
        <a:ln>
          <a:noFill/>
        </a:ln>
      </c:spPr>
    </c:title>
    <c:plotArea>
      <c:layout>
        <c:manualLayout>
          <c:xMode val="edge"/>
          <c:yMode val="edge"/>
          <c:x val="0.038"/>
          <c:y val="0.0855"/>
          <c:w val="0.9495"/>
          <c:h val="0.8685"/>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c:v>
              </c:pt>
              <c:pt idx="1">
                <c:v>0</c:v>
              </c:pt>
              <c:pt idx="2">
                <c:v>0</c:v>
              </c:pt>
              <c:pt idx="3">
                <c:v>0</c:v>
              </c:pt>
              <c:pt idx="4">
                <c:v>0</c:v>
              </c:pt>
              <c:pt idx="5">
                <c:v>0</c:v>
              </c:pt>
              <c:pt idx="6">
                <c:v>0</c:v>
              </c:pt>
              <c:pt idx="7">
                <c:v>0</c:v>
              </c:pt>
              <c:pt idx="8">
                <c:v>0</c:v>
              </c:pt>
              <c:pt idx="9">
                <c:v>0</c:v>
              </c:pt>
            </c:numLit>
          </c:val>
        </c:ser>
        <c:axId val="58389922"/>
        <c:axId val="55747251"/>
      </c:barChart>
      <c:catAx>
        <c:axId val="58389922"/>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7"/>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747251"/>
        <c:crosses val="autoZero"/>
        <c:auto val="1"/>
        <c:lblOffset val="100"/>
        <c:tickLblSkip val="1"/>
        <c:noMultiLvlLbl val="0"/>
      </c:catAx>
      <c:valAx>
        <c:axId val="55747251"/>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25"/>
              <c:y val="0.00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899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25"/>
        </c:manualLayout>
      </c:layout>
      <c:spPr>
        <a:noFill/>
        <a:ln w="3175">
          <a:noFill/>
        </a:ln>
      </c:spPr>
    </c:title>
    <c:plotArea>
      <c:layout>
        <c:manualLayout>
          <c:xMode val="edge"/>
          <c:yMode val="edge"/>
          <c:x val="-0.0035"/>
          <c:y val="0.0865"/>
          <c:w val="0.991"/>
          <c:h val="0.839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'C04_002'!$D$21</c:f>
              <c:numCache>
                <c:ptCount val="1"/>
                <c:pt idx="0">
                  <c:v>0.911859649122807</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'C04_002'!$D$22</c:f>
              <c:numCache>
                <c:ptCount val="1"/>
                <c:pt idx="0">
                  <c:v>1.0424619054948439</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linear"/>
            <c:dispEq val="0"/>
            <c:dispRSqr val="0"/>
          </c:trendline>
          <c:val>
            <c:numRef>
              <c:f>'C04_002'!$D$23</c:f>
              <c:numCache>
                <c:ptCount val="1"/>
                <c:pt idx="0">
                  <c:v>1.0346972297584114</c:v>
                </c:pt>
              </c:numCache>
            </c:numRef>
          </c:val>
        </c:ser>
        <c:axId val="31963212"/>
        <c:axId val="19233453"/>
      </c:barChart>
      <c:catAx>
        <c:axId val="31963212"/>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5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233453"/>
        <c:crosses val="autoZero"/>
        <c:auto val="1"/>
        <c:lblOffset val="100"/>
        <c:tickLblSkip val="1"/>
        <c:noMultiLvlLbl val="0"/>
      </c:catAx>
      <c:valAx>
        <c:axId val="19233453"/>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632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5"/>
        </c:manualLayout>
      </c:layout>
      <c:spPr>
        <a:noFill/>
        <a:ln w="3175">
          <a:noFill/>
        </a:ln>
      </c:spPr>
    </c:title>
    <c:plotArea>
      <c:layout>
        <c:manualLayout>
          <c:xMode val="edge"/>
          <c:yMode val="edge"/>
          <c:x val="0.038"/>
          <c:y val="0.0865"/>
          <c:w val="0.9495"/>
          <c:h val="0.8675"/>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c:v>
              </c:pt>
              <c:pt idx="1">
                <c:v>0</c:v>
              </c:pt>
              <c:pt idx="2">
                <c:v>0</c:v>
              </c:pt>
              <c:pt idx="3">
                <c:v>0</c:v>
              </c:pt>
              <c:pt idx="4">
                <c:v>0</c:v>
              </c:pt>
              <c:pt idx="5">
                <c:v>0</c:v>
              </c:pt>
              <c:pt idx="6">
                <c:v>0</c:v>
              </c:pt>
              <c:pt idx="7">
                <c:v>0</c:v>
              </c:pt>
              <c:pt idx="8">
                <c:v>0</c:v>
              </c:pt>
              <c:pt idx="9">
                <c:v>0</c:v>
              </c:pt>
            </c:numLit>
          </c:val>
        </c:ser>
        <c:axId val="38883350"/>
        <c:axId val="14405831"/>
      </c:barChart>
      <c:catAx>
        <c:axId val="38883350"/>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47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4405831"/>
        <c:crosses val="autoZero"/>
        <c:auto val="1"/>
        <c:lblOffset val="100"/>
        <c:tickLblSkip val="1"/>
        <c:noMultiLvlLbl val="0"/>
      </c:catAx>
      <c:valAx>
        <c:axId val="14405831"/>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8833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75"/>
        </c:manualLayout>
      </c:layout>
      <c:spPr>
        <a:noFill/>
        <a:ln w="3175">
          <a:noFill/>
        </a:ln>
      </c:spPr>
    </c:title>
    <c:plotArea>
      <c:layout>
        <c:manualLayout>
          <c:xMode val="edge"/>
          <c:yMode val="edge"/>
          <c:x val="-0.0035"/>
          <c:y val="0.0875"/>
          <c:w val="0.991"/>
          <c:h val="0.83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'C04_002'!$D$21</c:f>
              <c:numCache>
                <c:ptCount val="1"/>
                <c:pt idx="0">
                  <c:v>0.911859649122807</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'C04_002'!$D$22</c:f>
              <c:numCache>
                <c:ptCount val="1"/>
                <c:pt idx="0">
                  <c:v>1.0424619054948439</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trendline>
            <c:spPr>
              <a:ln w="3175">
                <a:solidFill>
                  <a:srgbClr val="000000"/>
                </a:solidFill>
              </a:ln>
            </c:spPr>
            <c:trendlineType val="linear"/>
            <c:dispEq val="0"/>
            <c:dispRSqr val="0"/>
          </c:trendline>
          <c:val>
            <c:numRef>
              <c:f>'C04_002'!$D$23</c:f>
              <c:numCache>
                <c:ptCount val="1"/>
                <c:pt idx="0">
                  <c:v>1.0346972297584114</c:v>
                </c:pt>
              </c:numCache>
            </c:numRef>
          </c:val>
        </c:ser>
        <c:axId val="62543616"/>
        <c:axId val="26021633"/>
      </c:barChart>
      <c:catAx>
        <c:axId val="62543616"/>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37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6021633"/>
        <c:crosses val="autoZero"/>
        <c:auto val="1"/>
        <c:lblOffset val="100"/>
        <c:tickLblSkip val="1"/>
        <c:noMultiLvlLbl val="0"/>
      </c:catAx>
      <c:valAx>
        <c:axId val="26021633"/>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
              <c:y val="-0.009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5436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25"/>
        </c:manualLayout>
      </c:layout>
      <c:spPr>
        <a:noFill/>
        <a:ln w="3175">
          <a:noFill/>
        </a:ln>
      </c:spPr>
    </c:title>
    <c:plotArea>
      <c:layout>
        <c:manualLayout>
          <c:xMode val="edge"/>
          <c:yMode val="edge"/>
          <c:x val="0.038"/>
          <c:y val="0.08725"/>
          <c:w val="0.9495"/>
          <c:h val="0.868"/>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c:v>
              </c:pt>
              <c:pt idx="1">
                <c:v>0</c:v>
              </c:pt>
              <c:pt idx="2">
                <c:v>0</c:v>
              </c:pt>
              <c:pt idx="3">
                <c:v>0</c:v>
              </c:pt>
              <c:pt idx="4">
                <c:v>0</c:v>
              </c:pt>
              <c:pt idx="5">
                <c:v>0</c:v>
              </c:pt>
              <c:pt idx="6">
                <c:v>0</c:v>
              </c:pt>
              <c:pt idx="7">
                <c:v>0</c:v>
              </c:pt>
              <c:pt idx="8">
                <c:v>0</c:v>
              </c:pt>
              <c:pt idx="9">
                <c:v>0</c:v>
              </c:pt>
            </c:numLit>
          </c:val>
        </c:ser>
        <c:axId val="32868106"/>
        <c:axId val="27377499"/>
      </c:barChart>
      <c:catAx>
        <c:axId val="32868106"/>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57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377499"/>
        <c:crosses val="autoZero"/>
        <c:auto val="1"/>
        <c:lblOffset val="100"/>
        <c:tickLblSkip val="1"/>
        <c:noMultiLvlLbl val="0"/>
      </c:catAx>
      <c:valAx>
        <c:axId val="27377499"/>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0525"/>
              <c:y val="0.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8681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 Id="rId3"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3.png" /><Relationship Id="rId3"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6086475" y="81153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30</xdr:row>
      <xdr:rowOff>342900</xdr:rowOff>
    </xdr:to>
    <xdr:graphicFrame>
      <xdr:nvGraphicFramePr>
        <xdr:cNvPr id="2" name="Chart 2"/>
        <xdr:cNvGraphicFramePr/>
      </xdr:nvGraphicFramePr>
      <xdr:xfrm>
        <a:off x="14525625" y="8524875"/>
        <a:ext cx="8305800" cy="7667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190500</xdr:colOff>
      <xdr:row>1</xdr:row>
      <xdr:rowOff>123825</xdr:rowOff>
    </xdr:from>
    <xdr:to>
      <xdr:col>0</xdr:col>
      <xdr:colOff>876300</xdr:colOff>
      <xdr:row>3</xdr:row>
      <xdr:rowOff>257175</xdr:rowOff>
    </xdr:to>
    <xdr:pic>
      <xdr:nvPicPr>
        <xdr:cNvPr id="3" name="5 Imagen" descr="C:\Users\MARTIN\Desktop\escudo soacha.jpeg"/>
        <xdr:cNvPicPr preferRelativeResize="1">
          <a:picLocks noChangeAspect="1"/>
        </xdr:cNvPicPr>
      </xdr:nvPicPr>
      <xdr:blipFill>
        <a:blip r:embed="rId2"/>
        <a:stretch>
          <a:fillRect/>
        </a:stretch>
      </xdr:blipFill>
      <xdr:spPr>
        <a:xfrm>
          <a:off x="190500" y="304800"/>
          <a:ext cx="6858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6238875" y="84677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30</xdr:row>
      <xdr:rowOff>342900</xdr:rowOff>
    </xdr:to>
    <xdr:graphicFrame>
      <xdr:nvGraphicFramePr>
        <xdr:cNvPr id="2" name="Chart 2"/>
        <xdr:cNvGraphicFramePr/>
      </xdr:nvGraphicFramePr>
      <xdr:xfrm>
        <a:off x="14878050" y="8877300"/>
        <a:ext cx="8305800" cy="6343650"/>
      </xdr:xfrm>
      <a:graphic>
        <a:graphicData uri="http://schemas.openxmlformats.org/drawingml/2006/chart">
          <c:chart xmlns:c="http://schemas.openxmlformats.org/drawingml/2006/chart" r:id="rId1"/>
        </a:graphicData>
      </a:graphic>
    </xdr:graphicFrame>
    <xdr:clientData/>
  </xdr:twoCellAnchor>
  <xdr:twoCellAnchor editAs="oneCell">
    <xdr:from>
      <xdr:col>27</xdr:col>
      <xdr:colOff>0</xdr:colOff>
      <xdr:row>8</xdr:row>
      <xdr:rowOff>0</xdr:rowOff>
    </xdr:from>
    <xdr:to>
      <xdr:col>33</xdr:col>
      <xdr:colOff>371475</xdr:colOff>
      <xdr:row>9</xdr:row>
      <xdr:rowOff>304800</xdr:rowOff>
    </xdr:to>
    <xdr:pic>
      <xdr:nvPicPr>
        <xdr:cNvPr id="3" name="7 Imagen"/>
        <xdr:cNvPicPr preferRelativeResize="1">
          <a:picLocks noChangeAspect="1"/>
        </xdr:cNvPicPr>
      </xdr:nvPicPr>
      <xdr:blipFill>
        <a:blip r:embed="rId2"/>
        <a:stretch>
          <a:fillRect/>
        </a:stretch>
      </xdr:blipFill>
      <xdr:spPr>
        <a:xfrm>
          <a:off x="23869650" y="2209800"/>
          <a:ext cx="4943475" cy="1276350"/>
        </a:xfrm>
        <a:prstGeom prst="rect">
          <a:avLst/>
        </a:prstGeom>
        <a:noFill/>
        <a:ln w="9525" cmpd="sng">
          <a:noFill/>
        </a:ln>
      </xdr:spPr>
    </xdr:pic>
    <xdr:clientData/>
  </xdr:twoCellAnchor>
  <xdr:twoCellAnchor editAs="oneCell">
    <xdr:from>
      <xdr:col>0</xdr:col>
      <xdr:colOff>200025</xdr:colOff>
      <xdr:row>1</xdr:row>
      <xdr:rowOff>28575</xdr:rowOff>
    </xdr:from>
    <xdr:to>
      <xdr:col>0</xdr:col>
      <xdr:colOff>981075</xdr:colOff>
      <xdr:row>3</xdr:row>
      <xdr:rowOff>257175</xdr:rowOff>
    </xdr:to>
    <xdr:pic>
      <xdr:nvPicPr>
        <xdr:cNvPr id="4" name="6 Imagen" descr="C:\Users\MARTIN\Desktop\escudo soacha.jpeg"/>
        <xdr:cNvPicPr preferRelativeResize="1">
          <a:picLocks noChangeAspect="1"/>
        </xdr:cNvPicPr>
      </xdr:nvPicPr>
      <xdr:blipFill>
        <a:blip r:embed="rId3"/>
        <a:stretch>
          <a:fillRect/>
        </a:stretch>
      </xdr:blipFill>
      <xdr:spPr>
        <a:xfrm>
          <a:off x="200025" y="209550"/>
          <a:ext cx="7810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753100" y="80867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30</xdr:row>
      <xdr:rowOff>342900</xdr:rowOff>
    </xdr:to>
    <xdr:graphicFrame>
      <xdr:nvGraphicFramePr>
        <xdr:cNvPr id="2" name="Chart 2"/>
        <xdr:cNvGraphicFramePr/>
      </xdr:nvGraphicFramePr>
      <xdr:xfrm>
        <a:off x="14192250" y="8496300"/>
        <a:ext cx="8305800" cy="9734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276225</xdr:colOff>
      <xdr:row>1</xdr:row>
      <xdr:rowOff>85725</xdr:rowOff>
    </xdr:from>
    <xdr:to>
      <xdr:col>0</xdr:col>
      <xdr:colOff>1000125</xdr:colOff>
      <xdr:row>3</xdr:row>
      <xdr:rowOff>219075</xdr:rowOff>
    </xdr:to>
    <xdr:pic>
      <xdr:nvPicPr>
        <xdr:cNvPr id="3" name="5 Imagen" descr="C:\Users\MARTIN\Desktop\escudo soacha.jpeg"/>
        <xdr:cNvPicPr preferRelativeResize="1">
          <a:picLocks noChangeAspect="1"/>
        </xdr:cNvPicPr>
      </xdr:nvPicPr>
      <xdr:blipFill>
        <a:blip r:embed="rId2"/>
        <a:stretch>
          <a:fillRect/>
        </a:stretch>
      </xdr:blipFill>
      <xdr:spPr>
        <a:xfrm>
          <a:off x="276225" y="266700"/>
          <a:ext cx="7239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943600" y="84677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30</xdr:row>
      <xdr:rowOff>342900</xdr:rowOff>
    </xdr:to>
    <xdr:graphicFrame>
      <xdr:nvGraphicFramePr>
        <xdr:cNvPr id="2" name="Chart 2"/>
        <xdr:cNvGraphicFramePr/>
      </xdr:nvGraphicFramePr>
      <xdr:xfrm>
        <a:off x="14887575" y="8877300"/>
        <a:ext cx="8305800" cy="7191375"/>
      </xdr:xfrm>
      <a:graphic>
        <a:graphicData uri="http://schemas.openxmlformats.org/drawingml/2006/chart">
          <c:chart xmlns:c="http://schemas.openxmlformats.org/drawingml/2006/chart" r:id="rId1"/>
        </a:graphicData>
      </a:graphic>
    </xdr:graphicFrame>
    <xdr:clientData/>
  </xdr:twoCellAnchor>
  <xdr:twoCellAnchor editAs="oneCell">
    <xdr:from>
      <xdr:col>27</xdr:col>
      <xdr:colOff>0</xdr:colOff>
      <xdr:row>8</xdr:row>
      <xdr:rowOff>0</xdr:rowOff>
    </xdr:from>
    <xdr:to>
      <xdr:col>33</xdr:col>
      <xdr:colOff>371475</xdr:colOff>
      <xdr:row>15</xdr:row>
      <xdr:rowOff>142875</xdr:rowOff>
    </xdr:to>
    <xdr:pic>
      <xdr:nvPicPr>
        <xdr:cNvPr id="3" name="7 Imagen"/>
        <xdr:cNvPicPr preferRelativeResize="1">
          <a:picLocks noChangeAspect="1"/>
        </xdr:cNvPicPr>
      </xdr:nvPicPr>
      <xdr:blipFill>
        <a:blip r:embed="rId2"/>
        <a:stretch>
          <a:fillRect/>
        </a:stretch>
      </xdr:blipFill>
      <xdr:spPr>
        <a:xfrm>
          <a:off x="23879175" y="2209800"/>
          <a:ext cx="4943475" cy="6400800"/>
        </a:xfrm>
        <a:prstGeom prst="rect">
          <a:avLst/>
        </a:prstGeom>
        <a:noFill/>
        <a:ln w="9525" cmpd="sng">
          <a:noFill/>
        </a:ln>
      </xdr:spPr>
    </xdr:pic>
    <xdr:clientData/>
  </xdr:twoCellAnchor>
  <xdr:twoCellAnchor editAs="oneCell">
    <xdr:from>
      <xdr:col>0</xdr:col>
      <xdr:colOff>200025</xdr:colOff>
      <xdr:row>1</xdr:row>
      <xdr:rowOff>28575</xdr:rowOff>
    </xdr:from>
    <xdr:to>
      <xdr:col>0</xdr:col>
      <xdr:colOff>1219200</xdr:colOff>
      <xdr:row>4</xdr:row>
      <xdr:rowOff>219075</xdr:rowOff>
    </xdr:to>
    <xdr:pic>
      <xdr:nvPicPr>
        <xdr:cNvPr id="4" name="6 Imagen" descr="C:\Users\MARTIN\Desktop\escudo soacha.jpeg"/>
        <xdr:cNvPicPr preferRelativeResize="1">
          <a:picLocks noChangeAspect="1"/>
        </xdr:cNvPicPr>
      </xdr:nvPicPr>
      <xdr:blipFill>
        <a:blip r:embed="rId3"/>
        <a:stretch>
          <a:fillRect/>
        </a:stretch>
      </xdr:blipFill>
      <xdr:spPr>
        <a:xfrm>
          <a:off x="200025" y="209550"/>
          <a:ext cx="10191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6381750" y="81153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29</xdr:row>
      <xdr:rowOff>342900</xdr:rowOff>
    </xdr:to>
    <xdr:graphicFrame>
      <xdr:nvGraphicFramePr>
        <xdr:cNvPr id="2" name="Chart 2"/>
        <xdr:cNvGraphicFramePr/>
      </xdr:nvGraphicFramePr>
      <xdr:xfrm>
        <a:off x="14820900" y="8524875"/>
        <a:ext cx="8305800" cy="6410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190500</xdr:colOff>
      <xdr:row>1</xdr:row>
      <xdr:rowOff>123825</xdr:rowOff>
    </xdr:from>
    <xdr:to>
      <xdr:col>1</xdr:col>
      <xdr:colOff>114300</xdr:colOff>
      <xdr:row>6</xdr:row>
      <xdr:rowOff>76200</xdr:rowOff>
    </xdr:to>
    <xdr:pic>
      <xdr:nvPicPr>
        <xdr:cNvPr id="3" name="5 Imagen" descr="C:\Users\MARTIN\Desktop\escudo soacha.jpeg"/>
        <xdr:cNvPicPr preferRelativeResize="1">
          <a:picLocks noChangeAspect="1"/>
        </xdr:cNvPicPr>
      </xdr:nvPicPr>
      <xdr:blipFill>
        <a:blip r:embed="rId2"/>
        <a:stretch>
          <a:fillRect/>
        </a:stretch>
      </xdr:blipFill>
      <xdr:spPr>
        <a:xfrm>
          <a:off x="190500" y="304800"/>
          <a:ext cx="1304925" cy="1457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943600" y="846772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28</xdr:row>
      <xdr:rowOff>0</xdr:rowOff>
    </xdr:to>
    <xdr:graphicFrame>
      <xdr:nvGraphicFramePr>
        <xdr:cNvPr id="2" name="Chart 2"/>
        <xdr:cNvGraphicFramePr/>
      </xdr:nvGraphicFramePr>
      <xdr:xfrm>
        <a:off x="14582775" y="8877300"/>
        <a:ext cx="8305800" cy="5467350"/>
      </xdr:xfrm>
      <a:graphic>
        <a:graphicData uri="http://schemas.openxmlformats.org/drawingml/2006/chart">
          <c:chart xmlns:c="http://schemas.openxmlformats.org/drawingml/2006/chart" r:id="rId1"/>
        </a:graphicData>
      </a:graphic>
    </xdr:graphicFrame>
    <xdr:clientData/>
  </xdr:twoCellAnchor>
  <xdr:twoCellAnchor editAs="oneCell">
    <xdr:from>
      <xdr:col>27</xdr:col>
      <xdr:colOff>0</xdr:colOff>
      <xdr:row>8</xdr:row>
      <xdr:rowOff>0</xdr:rowOff>
    </xdr:from>
    <xdr:to>
      <xdr:col>33</xdr:col>
      <xdr:colOff>371475</xdr:colOff>
      <xdr:row>51</xdr:row>
      <xdr:rowOff>0</xdr:rowOff>
    </xdr:to>
    <xdr:pic>
      <xdr:nvPicPr>
        <xdr:cNvPr id="3" name="7 Imagen"/>
        <xdr:cNvPicPr preferRelativeResize="1">
          <a:picLocks noChangeAspect="1"/>
        </xdr:cNvPicPr>
      </xdr:nvPicPr>
      <xdr:blipFill>
        <a:blip r:embed="rId2"/>
        <a:stretch>
          <a:fillRect/>
        </a:stretch>
      </xdr:blipFill>
      <xdr:spPr>
        <a:xfrm>
          <a:off x="23574375" y="2209800"/>
          <a:ext cx="4943475" cy="18869025"/>
        </a:xfrm>
        <a:prstGeom prst="rect">
          <a:avLst/>
        </a:prstGeom>
        <a:noFill/>
        <a:ln w="9525" cmpd="sng">
          <a:noFill/>
        </a:ln>
      </xdr:spPr>
    </xdr:pic>
    <xdr:clientData/>
  </xdr:twoCellAnchor>
  <xdr:twoCellAnchor editAs="oneCell">
    <xdr:from>
      <xdr:col>0</xdr:col>
      <xdr:colOff>200025</xdr:colOff>
      <xdr:row>1</xdr:row>
      <xdr:rowOff>28575</xdr:rowOff>
    </xdr:from>
    <xdr:to>
      <xdr:col>1</xdr:col>
      <xdr:colOff>200025</xdr:colOff>
      <xdr:row>4</xdr:row>
      <xdr:rowOff>0</xdr:rowOff>
    </xdr:to>
    <xdr:pic>
      <xdr:nvPicPr>
        <xdr:cNvPr id="4" name="6 Imagen" descr="C:\Users\MARTIN\Desktop\escudo soacha.jpeg"/>
        <xdr:cNvPicPr preferRelativeResize="1">
          <a:picLocks noChangeAspect="1"/>
        </xdr:cNvPicPr>
      </xdr:nvPicPr>
      <xdr:blipFill>
        <a:blip r:embed="rId3"/>
        <a:stretch>
          <a:fillRect/>
        </a:stretch>
      </xdr:blipFill>
      <xdr:spPr>
        <a:xfrm>
          <a:off x="200025" y="209550"/>
          <a:ext cx="138112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886450" y="81153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30</xdr:row>
      <xdr:rowOff>342900</xdr:rowOff>
    </xdr:to>
    <xdr:graphicFrame>
      <xdr:nvGraphicFramePr>
        <xdr:cNvPr id="2" name="Chart 2"/>
        <xdr:cNvGraphicFramePr/>
      </xdr:nvGraphicFramePr>
      <xdr:xfrm>
        <a:off x="14325600" y="8524875"/>
        <a:ext cx="8305800" cy="75628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190500</xdr:colOff>
      <xdr:row>1</xdr:row>
      <xdr:rowOff>123825</xdr:rowOff>
    </xdr:from>
    <xdr:to>
      <xdr:col>0</xdr:col>
      <xdr:colOff>1352550</xdr:colOff>
      <xdr:row>3</xdr:row>
      <xdr:rowOff>285750</xdr:rowOff>
    </xdr:to>
    <xdr:pic>
      <xdr:nvPicPr>
        <xdr:cNvPr id="3" name="5 Imagen" descr="C:\Users\MARTIN\Desktop\escudo soacha.jpeg"/>
        <xdr:cNvPicPr preferRelativeResize="1">
          <a:picLocks noChangeAspect="1"/>
        </xdr:cNvPicPr>
      </xdr:nvPicPr>
      <xdr:blipFill>
        <a:blip r:embed="rId2"/>
        <a:stretch>
          <a:fillRect/>
        </a:stretch>
      </xdr:blipFill>
      <xdr:spPr>
        <a:xfrm>
          <a:off x="190500" y="304800"/>
          <a:ext cx="11620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showGridLines="0" zoomScale="75" zoomScaleNormal="75" zoomScalePageLayoutView="0" workbookViewId="0" topLeftCell="A1">
      <selection activeCell="J31" sqref="A1:J31"/>
    </sheetView>
  </sheetViews>
  <sheetFormatPr defaultColWidth="11.421875" defaultRowHeight="12.75"/>
  <cols>
    <col min="1" max="1" width="20.7109375" style="0" customWidth="1"/>
    <col min="2" max="2" width="6.7109375" style="0" customWidth="1"/>
    <col min="3" max="4" width="7.7109375" style="0" customWidth="1"/>
    <col min="5" max="5" width="26.7109375" style="0" customWidth="1"/>
    <col min="6" max="9" width="21.7109375" style="0" customWidth="1"/>
    <col min="10" max="10" width="36.28125" style="0" customWidth="1"/>
    <col min="11" max="13" width="11.421875" style="0" hidden="1" customWidth="1"/>
  </cols>
  <sheetData>
    <row r="1" spans="1:13" ht="14.25">
      <c r="A1" s="48"/>
      <c r="B1" s="49"/>
      <c r="C1" s="49"/>
      <c r="D1" s="49"/>
      <c r="E1" s="49"/>
      <c r="F1" s="49"/>
      <c r="G1" s="49"/>
      <c r="H1" s="49"/>
      <c r="I1" s="49"/>
      <c r="J1" s="50"/>
      <c r="K1" s="8" t="s">
        <v>19</v>
      </c>
      <c r="L1" s="8" t="s">
        <v>22</v>
      </c>
      <c r="M1" s="8" t="s">
        <v>27</v>
      </c>
    </row>
    <row r="2" spans="1:13" ht="24.75" customHeight="1">
      <c r="A2" s="51"/>
      <c r="B2" s="52" t="s">
        <v>64</v>
      </c>
      <c r="C2" s="52"/>
      <c r="D2" s="52"/>
      <c r="E2" s="52"/>
      <c r="F2" s="52"/>
      <c r="G2" s="52"/>
      <c r="H2" s="52"/>
      <c r="I2" s="52"/>
      <c r="J2" s="53"/>
      <c r="K2" s="8" t="s">
        <v>20</v>
      </c>
      <c r="L2" s="8" t="s">
        <v>23</v>
      </c>
      <c r="M2" s="8" t="s">
        <v>28</v>
      </c>
    </row>
    <row r="3" spans="1:13" ht="24.75" customHeight="1">
      <c r="A3" s="51"/>
      <c r="B3" s="54" t="s">
        <v>38</v>
      </c>
      <c r="C3" s="52"/>
      <c r="D3" s="52"/>
      <c r="E3" s="52"/>
      <c r="F3" s="52"/>
      <c r="G3" s="52"/>
      <c r="H3" s="52"/>
      <c r="I3" s="52"/>
      <c r="J3" s="53"/>
      <c r="K3" s="8" t="s">
        <v>21</v>
      </c>
      <c r="L3" s="8"/>
      <c r="M3" s="8" t="s">
        <v>29</v>
      </c>
    </row>
    <row r="4" spans="1:13" ht="24.75"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0" ht="19.5" customHeight="1">
      <c r="A6" s="67" t="s">
        <v>1</v>
      </c>
      <c r="B6" s="69" t="s">
        <v>39</v>
      </c>
      <c r="C6" s="70"/>
      <c r="D6" s="71"/>
      <c r="E6" s="75" t="s">
        <v>2</v>
      </c>
      <c r="F6" s="69" t="s">
        <v>55</v>
      </c>
      <c r="G6" s="70"/>
      <c r="H6" s="71"/>
      <c r="I6" s="1" t="s">
        <v>3</v>
      </c>
      <c r="J6" s="17" t="s">
        <v>21</v>
      </c>
    </row>
    <row r="7" spans="1:10" ht="19.5" customHeight="1">
      <c r="A7" s="68"/>
      <c r="B7" s="72"/>
      <c r="C7" s="73"/>
      <c r="D7" s="74"/>
      <c r="E7" s="76"/>
      <c r="F7" s="72"/>
      <c r="G7" s="73"/>
      <c r="H7" s="74"/>
      <c r="I7" s="13" t="s">
        <v>25</v>
      </c>
      <c r="J7" s="14" t="s">
        <v>23</v>
      </c>
    </row>
    <row r="8" spans="1:10" ht="12.75">
      <c r="A8" s="57"/>
      <c r="B8" s="58"/>
      <c r="C8" s="58"/>
      <c r="D8" s="58"/>
      <c r="E8" s="58"/>
      <c r="F8" s="58"/>
      <c r="G8" s="58"/>
      <c r="H8" s="58"/>
      <c r="I8" s="58"/>
      <c r="J8" s="59"/>
    </row>
    <row r="9" spans="1:10" ht="76.5" customHeight="1">
      <c r="A9" s="3" t="s">
        <v>4</v>
      </c>
      <c r="B9" s="60" t="s">
        <v>58</v>
      </c>
      <c r="C9" s="61"/>
      <c r="D9" s="61"/>
      <c r="E9" s="61"/>
      <c r="F9" s="62"/>
      <c r="G9" s="1" t="s">
        <v>5</v>
      </c>
      <c r="H9" s="60" t="s">
        <v>44</v>
      </c>
      <c r="I9" s="61"/>
      <c r="J9" s="63"/>
    </row>
    <row r="10" spans="1:10" ht="69.75" customHeight="1">
      <c r="A10" s="3" t="s">
        <v>6</v>
      </c>
      <c r="B10" s="64" t="s">
        <v>42</v>
      </c>
      <c r="C10" s="65"/>
      <c r="D10" s="65"/>
      <c r="E10" s="65"/>
      <c r="F10" s="66"/>
      <c r="G10" s="1" t="s">
        <v>7</v>
      </c>
      <c r="H10" s="60" t="s">
        <v>46</v>
      </c>
      <c r="I10" s="61"/>
      <c r="J10" s="63"/>
    </row>
    <row r="11" spans="1:10" ht="105" customHeight="1">
      <c r="A11" s="7" t="s">
        <v>8</v>
      </c>
      <c r="B11" s="64" t="s">
        <v>43</v>
      </c>
      <c r="C11" s="65"/>
      <c r="D11" s="65"/>
      <c r="E11" s="65"/>
      <c r="F11" s="66"/>
      <c r="G11" s="13" t="s">
        <v>9</v>
      </c>
      <c r="H11" s="60" t="s">
        <v>47</v>
      </c>
      <c r="I11" s="61"/>
      <c r="J11" s="63"/>
    </row>
    <row r="12" spans="1:10" ht="69.75" customHeight="1">
      <c r="A12" s="3" t="s">
        <v>10</v>
      </c>
      <c r="B12" s="60" t="s">
        <v>77</v>
      </c>
      <c r="C12" s="61"/>
      <c r="D12" s="61"/>
      <c r="E12" s="61"/>
      <c r="F12" s="62"/>
      <c r="G12" s="1" t="s">
        <v>11</v>
      </c>
      <c r="H12" s="60" t="s">
        <v>130</v>
      </c>
      <c r="I12" s="61"/>
      <c r="J12" s="63"/>
    </row>
    <row r="13" spans="1:18" ht="69.75" customHeight="1">
      <c r="A13" s="3" t="s">
        <v>12</v>
      </c>
      <c r="B13" s="60" t="s">
        <v>79</v>
      </c>
      <c r="C13" s="61"/>
      <c r="D13" s="61"/>
      <c r="E13" s="61"/>
      <c r="F13" s="62"/>
      <c r="G13" s="1" t="s">
        <v>13</v>
      </c>
      <c r="H13" s="60" t="s">
        <v>76</v>
      </c>
      <c r="I13" s="61"/>
      <c r="J13" s="63"/>
      <c r="P13" s="9"/>
      <c r="Q13" s="9"/>
      <c r="R13" s="9"/>
    </row>
    <row r="14" spans="1:18" ht="69.75" customHeight="1">
      <c r="A14" s="7" t="s">
        <v>37</v>
      </c>
      <c r="B14" s="77">
        <v>6326</v>
      </c>
      <c r="C14" s="78"/>
      <c r="D14" s="79"/>
      <c r="E14" s="1" t="s">
        <v>15</v>
      </c>
      <c r="F14" s="16" t="s">
        <v>113</v>
      </c>
      <c r="G14" s="1" t="s">
        <v>24</v>
      </c>
      <c r="H14" s="25" t="s">
        <v>124</v>
      </c>
      <c r="I14" s="26" t="s">
        <v>125</v>
      </c>
      <c r="J14" s="27" t="s">
        <v>126</v>
      </c>
      <c r="P14" s="10"/>
      <c r="Q14" s="10"/>
      <c r="R14" s="10"/>
    </row>
    <row r="15" spans="1:10" ht="13.5" thickBot="1">
      <c r="A15" s="81"/>
      <c r="B15" s="82"/>
      <c r="C15" s="82"/>
      <c r="D15" s="82"/>
      <c r="E15" s="82"/>
      <c r="F15" s="82"/>
      <c r="G15" s="82"/>
      <c r="H15" s="82"/>
      <c r="I15" s="82"/>
      <c r="J15" s="83"/>
    </row>
    <row r="16" spans="1:10" ht="15" customHeight="1">
      <c r="A16" s="84" t="s">
        <v>63</v>
      </c>
      <c r="B16" s="87" t="str">
        <f>B2</f>
        <v>SECRETARÍA DE EDUCACIÓN Y CULTURA DE SOACHA</v>
      </c>
      <c r="C16" s="87"/>
      <c r="D16" s="87"/>
      <c r="E16" s="87"/>
      <c r="F16" s="87"/>
      <c r="G16" s="87"/>
      <c r="H16" s="87"/>
      <c r="I16" s="87"/>
      <c r="J16" s="88"/>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0" ht="30" customHeight="1">
      <c r="A20" s="3" t="s">
        <v>17</v>
      </c>
      <c r="B20" s="11" t="s">
        <v>15</v>
      </c>
      <c r="C20" s="11" t="s">
        <v>26</v>
      </c>
      <c r="D20" s="1" t="s">
        <v>31</v>
      </c>
      <c r="E20" s="1" t="s">
        <v>32</v>
      </c>
      <c r="F20" s="92" t="s">
        <v>33</v>
      </c>
      <c r="G20" s="91"/>
      <c r="H20" s="1" t="s">
        <v>34</v>
      </c>
      <c r="I20" s="1" t="s">
        <v>18</v>
      </c>
      <c r="J20" s="4" t="s">
        <v>35</v>
      </c>
    </row>
    <row r="21" spans="1:10" ht="45" customHeight="1">
      <c r="A21" s="6">
        <v>41608</v>
      </c>
      <c r="B21" s="12">
        <v>6326</v>
      </c>
      <c r="C21" s="12">
        <v>6326</v>
      </c>
      <c r="D21" s="34">
        <f aca="true" t="shared" si="0" ref="D21:D26">+C21/B21</f>
        <v>1</v>
      </c>
      <c r="E21" s="22" t="s">
        <v>114</v>
      </c>
      <c r="F21" s="89" t="s">
        <v>115</v>
      </c>
      <c r="G21" s="90"/>
      <c r="H21" s="19" t="s">
        <v>116</v>
      </c>
      <c r="I21" s="31" t="s">
        <v>117</v>
      </c>
      <c r="J21" s="19" t="s">
        <v>27</v>
      </c>
    </row>
    <row r="22" spans="1:10" ht="45" customHeight="1">
      <c r="A22" s="6">
        <v>41973</v>
      </c>
      <c r="B22" s="12">
        <v>6326</v>
      </c>
      <c r="C22" s="12">
        <v>5717</v>
      </c>
      <c r="D22" s="33">
        <f t="shared" si="0"/>
        <v>0.9037306354726525</v>
      </c>
      <c r="E22" s="22" t="s">
        <v>119</v>
      </c>
      <c r="F22" s="89" t="s">
        <v>115</v>
      </c>
      <c r="G22" s="90"/>
      <c r="H22" s="19" t="s">
        <v>116</v>
      </c>
      <c r="I22" s="31" t="s">
        <v>117</v>
      </c>
      <c r="J22" s="19" t="s">
        <v>27</v>
      </c>
    </row>
    <row r="23" spans="1:10" ht="45" customHeight="1">
      <c r="A23" s="6">
        <v>42338</v>
      </c>
      <c r="B23" s="12">
        <v>5717</v>
      </c>
      <c r="C23" s="12">
        <v>4709</v>
      </c>
      <c r="D23" s="33">
        <f t="shared" si="0"/>
        <v>0.8236837502186461</v>
      </c>
      <c r="E23" s="32" t="s">
        <v>123</v>
      </c>
      <c r="F23" s="89" t="s">
        <v>115</v>
      </c>
      <c r="G23" s="90"/>
      <c r="H23" s="19" t="s">
        <v>116</v>
      </c>
      <c r="I23" s="31" t="s">
        <v>117</v>
      </c>
      <c r="J23" s="19" t="s">
        <v>27</v>
      </c>
    </row>
    <row r="24" spans="1:10" ht="57" customHeight="1">
      <c r="A24" s="6">
        <v>42704</v>
      </c>
      <c r="B24" s="12">
        <v>4709</v>
      </c>
      <c r="C24" s="12">
        <v>5663</v>
      </c>
      <c r="D24" s="34">
        <f t="shared" si="0"/>
        <v>1.2025907836058611</v>
      </c>
      <c r="E24" s="35" t="s">
        <v>129</v>
      </c>
      <c r="F24" s="89" t="s">
        <v>115</v>
      </c>
      <c r="G24" s="90"/>
      <c r="H24" s="19" t="s">
        <v>116</v>
      </c>
      <c r="I24" s="31" t="s">
        <v>117</v>
      </c>
      <c r="J24" s="19" t="s">
        <v>27</v>
      </c>
    </row>
    <row r="25" spans="1:10" ht="45" customHeight="1">
      <c r="A25" s="6">
        <v>43069</v>
      </c>
      <c r="B25" s="12">
        <v>5663</v>
      </c>
      <c r="C25" s="12">
        <v>1789</v>
      </c>
      <c r="D25" s="28">
        <f t="shared" si="0"/>
        <v>0.31591029489669786</v>
      </c>
      <c r="E25" s="21" t="s">
        <v>186</v>
      </c>
      <c r="F25" s="91" t="s">
        <v>184</v>
      </c>
      <c r="G25" s="91"/>
      <c r="H25" s="19" t="s">
        <v>116</v>
      </c>
      <c r="I25" s="31" t="s">
        <v>117</v>
      </c>
      <c r="J25" s="19" t="s">
        <v>27</v>
      </c>
    </row>
    <row r="26" spans="1:10" ht="60.75" customHeight="1">
      <c r="A26" s="6">
        <v>43281</v>
      </c>
      <c r="B26" s="12">
        <v>1789</v>
      </c>
      <c r="C26" s="12">
        <v>5854</v>
      </c>
      <c r="D26" s="34">
        <f t="shared" si="0"/>
        <v>3.272219116825042</v>
      </c>
      <c r="E26" s="21" t="s">
        <v>187</v>
      </c>
      <c r="F26" s="91" t="s">
        <v>185</v>
      </c>
      <c r="G26" s="91"/>
      <c r="H26" s="19" t="s">
        <v>116</v>
      </c>
      <c r="I26" s="31" t="s">
        <v>117</v>
      </c>
      <c r="J26" s="19" t="s">
        <v>27</v>
      </c>
    </row>
    <row r="27" spans="1:10" ht="60.75" customHeight="1">
      <c r="A27" s="6">
        <v>43464</v>
      </c>
      <c r="B27" s="12">
        <v>5854</v>
      </c>
      <c r="C27" s="12">
        <v>490</v>
      </c>
      <c r="D27" s="28">
        <f>+C27/B27</f>
        <v>0.08370345063204647</v>
      </c>
      <c r="E27" s="21" t="s">
        <v>206</v>
      </c>
      <c r="F27" s="91" t="s">
        <v>209</v>
      </c>
      <c r="G27" s="91"/>
      <c r="H27" s="19" t="s">
        <v>116</v>
      </c>
      <c r="I27" s="31" t="s">
        <v>117</v>
      </c>
      <c r="J27" s="19" t="s">
        <v>27</v>
      </c>
    </row>
    <row r="28" spans="1:10" ht="60.75" customHeight="1">
      <c r="A28" s="6">
        <v>43539</v>
      </c>
      <c r="B28" s="12">
        <v>490</v>
      </c>
      <c r="C28" s="12">
        <v>1522</v>
      </c>
      <c r="D28" s="34">
        <f>+C28/B28</f>
        <v>3.1061224489795918</v>
      </c>
      <c r="E28" s="21" t="s">
        <v>207</v>
      </c>
      <c r="F28" s="91" t="s">
        <v>208</v>
      </c>
      <c r="G28" s="91"/>
      <c r="H28" s="19" t="s">
        <v>116</v>
      </c>
      <c r="I28" s="31" t="s">
        <v>117</v>
      </c>
      <c r="J28" s="19" t="s">
        <v>27</v>
      </c>
    </row>
    <row r="29" spans="1:10" ht="45" customHeight="1">
      <c r="A29" s="6">
        <v>44150</v>
      </c>
      <c r="B29" s="12">
        <v>1522</v>
      </c>
      <c r="C29" s="12">
        <v>1854</v>
      </c>
      <c r="D29" s="34">
        <f>+C29/B29</f>
        <v>1.2181340341655715</v>
      </c>
      <c r="E29" s="44" t="s">
        <v>210</v>
      </c>
      <c r="F29" s="105" t="s">
        <v>211</v>
      </c>
      <c r="G29" s="105"/>
      <c r="H29" s="19" t="s">
        <v>116</v>
      </c>
      <c r="I29" s="31" t="s">
        <v>117</v>
      </c>
      <c r="J29" s="19" t="s">
        <v>27</v>
      </c>
    </row>
    <row r="30" spans="1:10" ht="45" customHeight="1">
      <c r="A30" s="6">
        <v>44515</v>
      </c>
      <c r="B30" s="12">
        <v>1854</v>
      </c>
      <c r="C30" s="12">
        <v>4302</v>
      </c>
      <c r="D30" s="34">
        <f>+C30/B30</f>
        <v>2.320388349514563</v>
      </c>
      <c r="E30" s="44" t="s">
        <v>210</v>
      </c>
      <c r="F30" s="105" t="s">
        <v>211</v>
      </c>
      <c r="G30" s="105"/>
      <c r="H30" s="19" t="s">
        <v>116</v>
      </c>
      <c r="I30" s="31" t="s">
        <v>117</v>
      </c>
      <c r="J30" s="19" t="s">
        <v>27</v>
      </c>
    </row>
    <row r="31" spans="1:10" ht="62.25" customHeight="1">
      <c r="A31" s="6">
        <v>44291</v>
      </c>
      <c r="B31" s="5">
        <v>4302</v>
      </c>
      <c r="C31" s="5">
        <v>2006</v>
      </c>
      <c r="D31" s="28">
        <f>+C31/B31</f>
        <v>0.4662947466294747</v>
      </c>
      <c r="E31" s="44" t="s">
        <v>228</v>
      </c>
      <c r="F31" s="105" t="s">
        <v>229</v>
      </c>
      <c r="G31" s="105"/>
      <c r="H31" s="19" t="s">
        <v>116</v>
      </c>
      <c r="I31" s="31" t="s">
        <v>117</v>
      </c>
      <c r="J31" s="19" t="s">
        <v>27</v>
      </c>
    </row>
    <row r="32" spans="1:10" ht="45" customHeight="1">
      <c r="A32" s="5"/>
      <c r="B32" s="5"/>
      <c r="C32" s="5"/>
      <c r="D32" s="5"/>
      <c r="E32" s="5"/>
      <c r="F32" s="93"/>
      <c r="G32" s="93"/>
      <c r="H32" s="5"/>
      <c r="I32" s="5"/>
      <c r="J32" s="5"/>
    </row>
    <row r="33" spans="1:10" ht="45" customHeight="1">
      <c r="A33" s="5"/>
      <c r="B33" s="5"/>
      <c r="C33" s="5"/>
      <c r="D33" s="5"/>
      <c r="E33" s="5"/>
      <c r="F33" s="93"/>
      <c r="G33" s="93"/>
      <c r="H33" s="5"/>
      <c r="I33" s="5"/>
      <c r="J33" s="5"/>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mergeCells count="42">
    <mergeCell ref="F31:G31"/>
    <mergeCell ref="F32:G32"/>
    <mergeCell ref="F33:G33"/>
    <mergeCell ref="F27:G27"/>
    <mergeCell ref="F28:G28"/>
    <mergeCell ref="F29:G29"/>
    <mergeCell ref="F30:G30"/>
    <mergeCell ref="F23:G23"/>
    <mergeCell ref="F24:G24"/>
    <mergeCell ref="F25:G25"/>
    <mergeCell ref="F26:G26"/>
    <mergeCell ref="F20:G20"/>
    <mergeCell ref="F21:G21"/>
    <mergeCell ref="F22:G22"/>
    <mergeCell ref="A19:J19"/>
    <mergeCell ref="A15:J15"/>
    <mergeCell ref="A16:A18"/>
    <mergeCell ref="B16:J16"/>
    <mergeCell ref="B17:J17"/>
    <mergeCell ref="B18:J18"/>
    <mergeCell ref="B13:F13"/>
    <mergeCell ref="H13:J13"/>
    <mergeCell ref="B14:D14"/>
    <mergeCell ref="B11:F11"/>
    <mergeCell ref="H11:J11"/>
    <mergeCell ref="B12:F12"/>
    <mergeCell ref="H12:J12"/>
    <mergeCell ref="A8:J8"/>
    <mergeCell ref="B9:F9"/>
    <mergeCell ref="H9:J9"/>
    <mergeCell ref="B10:F10"/>
    <mergeCell ref="H10:J10"/>
    <mergeCell ref="A6:A7"/>
    <mergeCell ref="B6:D7"/>
    <mergeCell ref="E6:E7"/>
    <mergeCell ref="F6:H7"/>
    <mergeCell ref="B5:J5"/>
    <mergeCell ref="A1:J1"/>
    <mergeCell ref="A2:A4"/>
    <mergeCell ref="B2:J2"/>
    <mergeCell ref="B3:J3"/>
    <mergeCell ref="B4:J4"/>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31"/>
    <dataValidation type="list" allowBlank="1" showInputMessage="1" showErrorMessage="1" errorTitle="Seleccionar un valor de la lista" sqref="E32:E33">
      <formula1>#REF!</formula1>
    </dataValidation>
    <dataValidation type="list" allowBlank="1" showInputMessage="1" showErrorMessage="1" sqref="J21:J33">
      <formula1>$M$1:$M$4</formula1>
    </dataValidation>
  </dataValidations>
  <printOptions/>
  <pageMargins left="0.54" right="0.31" top="0.55" bottom="1" header="0.5" footer="0.5"/>
  <pageSetup fitToHeight="0" fitToWidth="1" horizontalDpi="600" verticalDpi="600" orientation="portrait"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3"/>
  <sheetViews>
    <sheetView showGridLines="0" zoomScale="90" zoomScaleNormal="90" zoomScaleSheetLayoutView="90" zoomScalePageLayoutView="0" workbookViewId="0" topLeftCell="A1">
      <selection activeCell="N42" sqref="A1:N42"/>
    </sheetView>
  </sheetViews>
  <sheetFormatPr defaultColWidth="11.421875" defaultRowHeight="12.75"/>
  <cols>
    <col min="1" max="1" width="20.7109375" style="0" customWidth="1"/>
    <col min="2" max="2" width="11.140625" style="0" customWidth="1"/>
    <col min="3" max="3" width="7.7109375" style="0" customWidth="1"/>
    <col min="4" max="4" width="10.57421875" style="0" customWidth="1"/>
    <col min="5" max="9" width="21.7109375" style="0" customWidth="1"/>
    <col min="10" max="10" width="36.28125" style="0" customWidth="1"/>
    <col min="11" max="13" width="11.421875" style="0" hidden="1" customWidth="1"/>
    <col min="15" max="15" width="14.421875" style="0" customWidth="1"/>
  </cols>
  <sheetData>
    <row r="1" spans="1:13" ht="14.25">
      <c r="A1" s="48"/>
      <c r="B1" s="49"/>
      <c r="C1" s="49"/>
      <c r="D1" s="49"/>
      <c r="E1" s="49"/>
      <c r="F1" s="49"/>
      <c r="G1" s="49"/>
      <c r="H1" s="49"/>
      <c r="I1" s="49"/>
      <c r="J1" s="50"/>
      <c r="K1" s="8" t="s">
        <v>19</v>
      </c>
      <c r="L1" s="8" t="s">
        <v>22</v>
      </c>
      <c r="M1" s="8" t="s">
        <v>27</v>
      </c>
    </row>
    <row r="2" spans="1:13" ht="25.5" customHeight="1">
      <c r="A2" s="51"/>
      <c r="B2" s="52" t="s">
        <v>64</v>
      </c>
      <c r="C2" s="52"/>
      <c r="D2" s="52"/>
      <c r="E2" s="52"/>
      <c r="F2" s="52"/>
      <c r="G2" s="52"/>
      <c r="H2" s="52"/>
      <c r="I2" s="52"/>
      <c r="J2" s="53"/>
      <c r="K2" s="8" t="s">
        <v>20</v>
      </c>
      <c r="L2" s="8" t="s">
        <v>23</v>
      </c>
      <c r="M2" s="8" t="s">
        <v>28</v>
      </c>
    </row>
    <row r="3" spans="1:13" ht="25.5" customHeight="1">
      <c r="A3" s="51"/>
      <c r="B3" s="54" t="s">
        <v>38</v>
      </c>
      <c r="C3" s="52"/>
      <c r="D3" s="52"/>
      <c r="E3" s="52"/>
      <c r="F3" s="52"/>
      <c r="G3" s="52"/>
      <c r="H3" s="52"/>
      <c r="I3" s="52"/>
      <c r="J3" s="53"/>
      <c r="K3" s="8" t="s">
        <v>21</v>
      </c>
      <c r="L3" s="8"/>
      <c r="M3" s="8" t="s">
        <v>29</v>
      </c>
    </row>
    <row r="4" spans="1:13" ht="25.5"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9" ht="19.5" customHeight="1">
      <c r="A6" s="67" t="s">
        <v>1</v>
      </c>
      <c r="B6" s="69" t="s">
        <v>41</v>
      </c>
      <c r="C6" s="70"/>
      <c r="D6" s="71"/>
      <c r="E6" s="75" t="s">
        <v>2</v>
      </c>
      <c r="F6" s="69" t="s">
        <v>50</v>
      </c>
      <c r="G6" s="70"/>
      <c r="H6" s="71"/>
      <c r="I6" s="1" t="s">
        <v>3</v>
      </c>
      <c r="J6" s="18" t="s">
        <v>21</v>
      </c>
      <c r="O6" s="19" t="s">
        <v>65</v>
      </c>
      <c r="P6" s="5">
        <v>2011</v>
      </c>
      <c r="Q6" s="5">
        <v>2012</v>
      </c>
      <c r="R6" s="5">
        <v>2013</v>
      </c>
      <c r="S6" s="5">
        <v>2014</v>
      </c>
    </row>
    <row r="7" spans="1:19" ht="19.5" customHeight="1">
      <c r="A7" s="68"/>
      <c r="B7" s="72"/>
      <c r="C7" s="73"/>
      <c r="D7" s="74"/>
      <c r="E7" s="76"/>
      <c r="F7" s="72"/>
      <c r="G7" s="73"/>
      <c r="H7" s="74"/>
      <c r="I7" s="13" t="s">
        <v>25</v>
      </c>
      <c r="J7" s="15" t="s">
        <v>23</v>
      </c>
      <c r="O7" s="19" t="s">
        <v>66</v>
      </c>
      <c r="P7" s="5">
        <v>80538</v>
      </c>
      <c r="Q7" s="5">
        <v>75630</v>
      </c>
      <c r="R7" s="5">
        <v>76007</v>
      </c>
      <c r="S7" s="5">
        <v>78854</v>
      </c>
    </row>
    <row r="8" spans="1:19" ht="19.5" customHeight="1">
      <c r="A8" s="57"/>
      <c r="B8" s="58"/>
      <c r="C8" s="58"/>
      <c r="D8" s="58"/>
      <c r="E8" s="58"/>
      <c r="F8" s="58"/>
      <c r="G8" s="58"/>
      <c r="H8" s="58"/>
      <c r="I8" s="58"/>
      <c r="J8" s="59"/>
      <c r="O8" s="19" t="s">
        <v>67</v>
      </c>
      <c r="P8" s="5"/>
      <c r="Q8" s="5">
        <f>((Q7/P7)-1)*100</f>
        <v>-6.094017730760637</v>
      </c>
      <c r="R8" s="5">
        <f>((R7/Q7)-1)*100</f>
        <v>0.49847943937590955</v>
      </c>
      <c r="S8" s="5">
        <f>((S7/R7)-1)*100</f>
        <v>3.745707632191775</v>
      </c>
    </row>
    <row r="9" spans="1:10" ht="76.5" customHeight="1">
      <c r="A9" s="3" t="s">
        <v>4</v>
      </c>
      <c r="B9" s="60" t="s">
        <v>68</v>
      </c>
      <c r="C9" s="61"/>
      <c r="D9" s="61"/>
      <c r="E9" s="61"/>
      <c r="F9" s="62"/>
      <c r="G9" s="1" t="s">
        <v>5</v>
      </c>
      <c r="H9" s="95" t="s">
        <v>52</v>
      </c>
      <c r="I9" s="95"/>
      <c r="J9" s="96"/>
    </row>
    <row r="10" spans="1:10" ht="88.5" customHeight="1">
      <c r="A10" s="3" t="s">
        <v>6</v>
      </c>
      <c r="B10" s="60" t="s">
        <v>36</v>
      </c>
      <c r="C10" s="61"/>
      <c r="D10" s="61"/>
      <c r="E10" s="61"/>
      <c r="F10" s="62"/>
      <c r="G10" s="1" t="s">
        <v>7</v>
      </c>
      <c r="H10" s="95" t="s">
        <v>56</v>
      </c>
      <c r="I10" s="95"/>
      <c r="J10" s="96"/>
    </row>
    <row r="11" spans="1:10" ht="105" customHeight="1">
      <c r="A11" s="7" t="s">
        <v>8</v>
      </c>
      <c r="B11" s="60" t="s">
        <v>51</v>
      </c>
      <c r="C11" s="61"/>
      <c r="D11" s="61"/>
      <c r="E11" s="61"/>
      <c r="F11" s="62"/>
      <c r="G11" s="13" t="s">
        <v>9</v>
      </c>
      <c r="H11" s="95" t="s">
        <v>57</v>
      </c>
      <c r="I11" s="95"/>
      <c r="J11" s="96"/>
    </row>
    <row r="12" spans="1:10" ht="69.75" customHeight="1">
      <c r="A12" s="3" t="s">
        <v>10</v>
      </c>
      <c r="B12" s="60" t="s">
        <v>60</v>
      </c>
      <c r="C12" s="61"/>
      <c r="D12" s="61"/>
      <c r="E12" s="61"/>
      <c r="F12" s="62"/>
      <c r="G12" s="1" t="s">
        <v>11</v>
      </c>
      <c r="H12" s="95" t="s">
        <v>131</v>
      </c>
      <c r="I12" s="95"/>
      <c r="J12" s="96"/>
    </row>
    <row r="13" spans="1:18" ht="69.75" customHeight="1">
      <c r="A13" s="3" t="s">
        <v>12</v>
      </c>
      <c r="B13" s="60" t="s">
        <v>79</v>
      </c>
      <c r="C13" s="61"/>
      <c r="D13" s="61"/>
      <c r="E13" s="61"/>
      <c r="F13" s="62"/>
      <c r="G13" s="1" t="s">
        <v>13</v>
      </c>
      <c r="H13" s="60" t="s">
        <v>76</v>
      </c>
      <c r="I13" s="61"/>
      <c r="J13" s="63"/>
      <c r="P13" s="9"/>
      <c r="Q13" s="9"/>
      <c r="R13" s="9"/>
    </row>
    <row r="14" spans="1:18" ht="69.75" customHeight="1">
      <c r="A14" s="7" t="s">
        <v>37</v>
      </c>
      <c r="B14" s="97">
        <v>56882</v>
      </c>
      <c r="C14" s="98">
        <v>-6.094017730760637</v>
      </c>
      <c r="D14" s="99">
        <v>-6.094017730760637</v>
      </c>
      <c r="E14" s="1" t="s">
        <v>15</v>
      </c>
      <c r="F14" s="16" t="s">
        <v>141</v>
      </c>
      <c r="G14" s="1" t="s">
        <v>24</v>
      </c>
      <c r="H14" s="25" t="s">
        <v>88</v>
      </c>
      <c r="I14" s="26" t="s">
        <v>89</v>
      </c>
      <c r="J14" s="27" t="s">
        <v>90</v>
      </c>
      <c r="P14" s="10"/>
      <c r="Q14" s="10"/>
      <c r="R14" s="10"/>
    </row>
    <row r="15" spans="1:10" ht="13.5" thickBot="1">
      <c r="A15" s="81"/>
      <c r="B15" s="82"/>
      <c r="C15" s="82"/>
      <c r="D15" s="82"/>
      <c r="E15" s="82"/>
      <c r="F15" s="82"/>
      <c r="G15" s="82"/>
      <c r="H15" s="82"/>
      <c r="I15" s="82"/>
      <c r="J15" s="83"/>
    </row>
    <row r="16" spans="1:10" ht="15" customHeight="1">
      <c r="A16" s="84" t="s">
        <v>63</v>
      </c>
      <c r="B16" s="52" t="s">
        <v>64</v>
      </c>
      <c r="C16" s="52"/>
      <c r="D16" s="52"/>
      <c r="E16" s="52"/>
      <c r="F16" s="52"/>
      <c r="G16" s="52"/>
      <c r="H16" s="52"/>
      <c r="I16" s="52"/>
      <c r="J16" s="53"/>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4" ht="30" customHeight="1">
      <c r="A20" s="3" t="s">
        <v>17</v>
      </c>
      <c r="B20" s="11" t="s">
        <v>15</v>
      </c>
      <c r="C20" s="11" t="s">
        <v>26</v>
      </c>
      <c r="D20" s="1" t="s">
        <v>31</v>
      </c>
      <c r="E20" s="1" t="s">
        <v>32</v>
      </c>
      <c r="F20" s="92" t="s">
        <v>33</v>
      </c>
      <c r="G20" s="91"/>
      <c r="H20" s="1" t="s">
        <v>34</v>
      </c>
      <c r="I20" s="1" t="s">
        <v>18</v>
      </c>
      <c r="J20" s="4" t="s">
        <v>35</v>
      </c>
      <c r="N20" s="36" t="s">
        <v>142</v>
      </c>
    </row>
    <row r="21" spans="1:14" s="20" customFormat="1" ht="33" customHeight="1">
      <c r="A21" s="6">
        <v>40512</v>
      </c>
      <c r="B21" s="12">
        <v>57000</v>
      </c>
      <c r="C21" s="12">
        <v>51976</v>
      </c>
      <c r="D21" s="28">
        <f aca="true" t="shared" si="0" ref="D21:D26">+C21/B21</f>
        <v>0.911859649122807</v>
      </c>
      <c r="E21" s="23" t="s">
        <v>91</v>
      </c>
      <c r="F21" s="100" t="s">
        <v>93</v>
      </c>
      <c r="G21" s="101"/>
      <c r="H21" s="24" t="s">
        <v>94</v>
      </c>
      <c r="I21" s="6" t="s">
        <v>95</v>
      </c>
      <c r="J21" s="5" t="s">
        <v>27</v>
      </c>
      <c r="N21" s="39">
        <f>+B21-B14</f>
        <v>118</v>
      </c>
    </row>
    <row r="22" spans="1:14" s="20" customFormat="1" ht="33" customHeight="1">
      <c r="A22" s="6">
        <v>40877</v>
      </c>
      <c r="B22" s="12">
        <v>51976</v>
      </c>
      <c r="C22" s="12">
        <v>54183</v>
      </c>
      <c r="D22" s="28">
        <f t="shared" si="0"/>
        <v>1.0424619054948439</v>
      </c>
      <c r="E22" s="23" t="s">
        <v>91</v>
      </c>
      <c r="F22" s="100" t="s">
        <v>93</v>
      </c>
      <c r="G22" s="101"/>
      <c r="H22" s="24" t="s">
        <v>94</v>
      </c>
      <c r="I22" s="6" t="s">
        <v>95</v>
      </c>
      <c r="J22" s="5" t="s">
        <v>27</v>
      </c>
      <c r="N22" s="39">
        <f>+C22-C21</f>
        <v>2207</v>
      </c>
    </row>
    <row r="23" spans="1:14" s="20" customFormat="1" ht="33" customHeight="1">
      <c r="A23" s="6">
        <v>41243</v>
      </c>
      <c r="B23" s="12">
        <v>54183</v>
      </c>
      <c r="C23" s="12">
        <v>56063</v>
      </c>
      <c r="D23" s="28">
        <f t="shared" si="0"/>
        <v>1.0346972297584114</v>
      </c>
      <c r="E23" s="23" t="s">
        <v>91</v>
      </c>
      <c r="F23" s="100" t="s">
        <v>93</v>
      </c>
      <c r="G23" s="101"/>
      <c r="H23" s="24" t="s">
        <v>94</v>
      </c>
      <c r="I23" s="6" t="s">
        <v>95</v>
      </c>
      <c r="J23" s="5" t="s">
        <v>27</v>
      </c>
      <c r="N23" s="39">
        <f aca="true" t="shared" si="1" ref="N23:N33">+C23-C22</f>
        <v>1880</v>
      </c>
    </row>
    <row r="24" spans="1:14" ht="33" customHeight="1">
      <c r="A24" s="6">
        <v>41608</v>
      </c>
      <c r="B24" s="12">
        <v>56063</v>
      </c>
      <c r="C24" s="12">
        <v>57208</v>
      </c>
      <c r="D24" s="28">
        <f t="shared" si="0"/>
        <v>1.0204234521877174</v>
      </c>
      <c r="E24" s="23" t="s">
        <v>92</v>
      </c>
      <c r="F24" s="100" t="s">
        <v>93</v>
      </c>
      <c r="G24" s="101"/>
      <c r="H24" s="24" t="s">
        <v>94</v>
      </c>
      <c r="I24" s="6" t="s">
        <v>95</v>
      </c>
      <c r="J24" s="5" t="s">
        <v>27</v>
      </c>
      <c r="N24" s="39">
        <f t="shared" si="1"/>
        <v>1145</v>
      </c>
    </row>
    <row r="25" spans="1:14" ht="33" customHeight="1">
      <c r="A25" s="6">
        <v>41973</v>
      </c>
      <c r="B25" s="12">
        <v>57028</v>
      </c>
      <c r="C25" s="12">
        <v>56658</v>
      </c>
      <c r="D25" s="28">
        <f t="shared" si="0"/>
        <v>0.9935119590376658</v>
      </c>
      <c r="E25" s="23" t="s">
        <v>91</v>
      </c>
      <c r="F25" s="100" t="s">
        <v>93</v>
      </c>
      <c r="G25" s="101"/>
      <c r="H25" s="24" t="s">
        <v>94</v>
      </c>
      <c r="I25" s="6" t="s">
        <v>95</v>
      </c>
      <c r="J25" s="5" t="s">
        <v>27</v>
      </c>
      <c r="N25" s="39">
        <f t="shared" si="1"/>
        <v>-550</v>
      </c>
    </row>
    <row r="26" spans="1:14" ht="33" customHeight="1">
      <c r="A26" s="6">
        <v>42338</v>
      </c>
      <c r="B26" s="12">
        <v>56658</v>
      </c>
      <c r="C26" s="12">
        <v>57139</v>
      </c>
      <c r="D26" s="28">
        <f t="shared" si="0"/>
        <v>1.0084895336933883</v>
      </c>
      <c r="E26" s="23" t="s">
        <v>91</v>
      </c>
      <c r="F26" s="100" t="s">
        <v>93</v>
      </c>
      <c r="G26" s="101"/>
      <c r="H26" s="24" t="s">
        <v>94</v>
      </c>
      <c r="I26" s="6" t="s">
        <v>95</v>
      </c>
      <c r="J26" s="5" t="s">
        <v>27</v>
      </c>
      <c r="N26" s="39">
        <f t="shared" si="1"/>
        <v>481</v>
      </c>
    </row>
    <row r="27" spans="1:14" ht="45" customHeight="1">
      <c r="A27" s="6">
        <v>42704</v>
      </c>
      <c r="B27" s="12">
        <v>57139</v>
      </c>
      <c r="C27" s="12">
        <v>55805</v>
      </c>
      <c r="D27" s="28">
        <f aca="true" t="shared" si="2" ref="D27:D33">+C27/B27</f>
        <v>0.9766534241061272</v>
      </c>
      <c r="E27" s="32" t="s">
        <v>139</v>
      </c>
      <c r="F27" s="100" t="s">
        <v>93</v>
      </c>
      <c r="G27" s="101"/>
      <c r="H27" s="24" t="s">
        <v>94</v>
      </c>
      <c r="I27" s="6" t="s">
        <v>95</v>
      </c>
      <c r="J27" s="5" t="s">
        <v>27</v>
      </c>
      <c r="N27" s="39">
        <f t="shared" si="1"/>
        <v>-1334</v>
      </c>
    </row>
    <row r="28" spans="1:14" ht="45" customHeight="1">
      <c r="A28" s="6">
        <v>42824</v>
      </c>
      <c r="B28" s="12">
        <v>55805</v>
      </c>
      <c r="C28" s="12">
        <v>59666</v>
      </c>
      <c r="D28" s="28">
        <f t="shared" si="2"/>
        <v>1.0691873488038706</v>
      </c>
      <c r="E28" s="32" t="s">
        <v>140</v>
      </c>
      <c r="F28" s="94" t="s">
        <v>146</v>
      </c>
      <c r="G28" s="91"/>
      <c r="H28" s="24" t="s">
        <v>94</v>
      </c>
      <c r="I28" s="6" t="s">
        <v>95</v>
      </c>
      <c r="J28" s="5" t="s">
        <v>27</v>
      </c>
      <c r="N28" s="39">
        <f t="shared" si="1"/>
        <v>3861</v>
      </c>
    </row>
    <row r="29" spans="1:14" ht="72" customHeight="1">
      <c r="A29" s="6">
        <v>42916</v>
      </c>
      <c r="B29" s="12">
        <v>59666</v>
      </c>
      <c r="C29" s="12">
        <v>59024</v>
      </c>
      <c r="D29" s="28">
        <f t="shared" si="2"/>
        <v>0.989240103241377</v>
      </c>
      <c r="E29" s="32" t="s">
        <v>143</v>
      </c>
      <c r="F29" s="94" t="s">
        <v>147</v>
      </c>
      <c r="G29" s="91"/>
      <c r="H29" s="24" t="s">
        <v>94</v>
      </c>
      <c r="I29" s="6" t="s">
        <v>95</v>
      </c>
      <c r="J29" s="5" t="s">
        <v>27</v>
      </c>
      <c r="N29" s="39">
        <f t="shared" si="1"/>
        <v>-642</v>
      </c>
    </row>
    <row r="30" spans="1:14" ht="45" customHeight="1">
      <c r="A30" s="6">
        <v>43008</v>
      </c>
      <c r="B30" s="12">
        <v>59024</v>
      </c>
      <c r="C30" s="12">
        <v>58750</v>
      </c>
      <c r="D30" s="28">
        <f t="shared" si="2"/>
        <v>0.9953578205475738</v>
      </c>
      <c r="E30" s="32" t="s">
        <v>144</v>
      </c>
      <c r="F30" s="94" t="s">
        <v>148</v>
      </c>
      <c r="G30" s="91"/>
      <c r="H30" s="24" t="s">
        <v>94</v>
      </c>
      <c r="I30" s="6" t="s">
        <v>95</v>
      </c>
      <c r="J30" s="5" t="s">
        <v>27</v>
      </c>
      <c r="N30" s="39">
        <f t="shared" si="1"/>
        <v>-274</v>
      </c>
    </row>
    <row r="31" spans="1:14" ht="45" customHeight="1">
      <c r="A31" s="6">
        <v>43069</v>
      </c>
      <c r="B31" s="12">
        <v>58750</v>
      </c>
      <c r="C31" s="12">
        <v>58684</v>
      </c>
      <c r="D31" s="28">
        <f t="shared" si="2"/>
        <v>0.9988765957446809</v>
      </c>
      <c r="E31" s="32" t="s">
        <v>145</v>
      </c>
      <c r="F31" s="94" t="s">
        <v>149</v>
      </c>
      <c r="G31" s="91"/>
      <c r="H31" s="24" t="s">
        <v>94</v>
      </c>
      <c r="I31" s="6" t="s">
        <v>95</v>
      </c>
      <c r="J31" s="5" t="s">
        <v>27</v>
      </c>
      <c r="N31" s="39">
        <f t="shared" si="1"/>
        <v>-66</v>
      </c>
    </row>
    <row r="32" spans="1:14" ht="45" customHeight="1">
      <c r="A32" s="6">
        <v>43189</v>
      </c>
      <c r="B32" s="12">
        <v>58864</v>
      </c>
      <c r="C32" s="12">
        <v>60139</v>
      </c>
      <c r="D32" s="28">
        <f t="shared" si="2"/>
        <v>1.0216600978526773</v>
      </c>
      <c r="E32" s="32" t="s">
        <v>151</v>
      </c>
      <c r="F32" s="94" t="s">
        <v>150</v>
      </c>
      <c r="G32" s="91"/>
      <c r="H32" s="24" t="s">
        <v>94</v>
      </c>
      <c r="I32" s="6" t="s">
        <v>95</v>
      </c>
      <c r="J32" s="5" t="s">
        <v>27</v>
      </c>
      <c r="N32" s="39">
        <f t="shared" si="1"/>
        <v>1455</v>
      </c>
    </row>
    <row r="33" spans="1:14" ht="45" customHeight="1">
      <c r="A33" s="6">
        <v>43281</v>
      </c>
      <c r="B33" s="12">
        <v>60139</v>
      </c>
      <c r="C33" s="12">
        <v>59273</v>
      </c>
      <c r="D33" s="28">
        <f t="shared" si="2"/>
        <v>0.9856000266050317</v>
      </c>
      <c r="E33" s="32" t="s">
        <v>152</v>
      </c>
      <c r="F33" s="94" t="s">
        <v>153</v>
      </c>
      <c r="G33" s="91"/>
      <c r="H33" s="24" t="s">
        <v>94</v>
      </c>
      <c r="I33" s="6" t="s">
        <v>95</v>
      </c>
      <c r="J33" s="5" t="s">
        <v>27</v>
      </c>
      <c r="N33" s="39">
        <f t="shared" si="1"/>
        <v>-866</v>
      </c>
    </row>
    <row r="34" spans="1:14" ht="45" customHeight="1">
      <c r="A34" s="6">
        <v>43373</v>
      </c>
      <c r="B34" s="12">
        <v>59273</v>
      </c>
      <c r="C34" s="12">
        <v>58849</v>
      </c>
      <c r="D34" s="28">
        <f aca="true" t="shared" si="3" ref="D34:D39">+C34/B34</f>
        <v>0.9928466586810183</v>
      </c>
      <c r="E34" s="32" t="s">
        <v>188</v>
      </c>
      <c r="F34" s="94" t="s">
        <v>189</v>
      </c>
      <c r="G34" s="91"/>
      <c r="H34" s="24" t="s">
        <v>94</v>
      </c>
      <c r="I34" s="6" t="s">
        <v>95</v>
      </c>
      <c r="J34" s="5" t="s">
        <v>27</v>
      </c>
      <c r="N34" s="39">
        <f aca="true" t="shared" si="4" ref="N34:N39">+C34-C33</f>
        <v>-424</v>
      </c>
    </row>
    <row r="35" spans="1:14" ht="45" customHeight="1">
      <c r="A35" s="6">
        <v>43429</v>
      </c>
      <c r="B35" s="12">
        <v>58849</v>
      </c>
      <c r="C35" s="12">
        <v>58554</v>
      </c>
      <c r="D35" s="28">
        <f t="shared" si="3"/>
        <v>0.9949871705551496</v>
      </c>
      <c r="E35" s="32" t="s">
        <v>152</v>
      </c>
      <c r="F35" s="94" t="s">
        <v>190</v>
      </c>
      <c r="G35" s="91"/>
      <c r="H35" s="24" t="s">
        <v>94</v>
      </c>
      <c r="I35" s="6" t="s">
        <v>95</v>
      </c>
      <c r="J35" s="5" t="s">
        <v>27</v>
      </c>
      <c r="N35" s="39">
        <f t="shared" si="4"/>
        <v>-295</v>
      </c>
    </row>
    <row r="36" spans="1:14" ht="45" customHeight="1">
      <c r="A36" s="6">
        <v>43539</v>
      </c>
      <c r="B36" s="12">
        <v>58554</v>
      </c>
      <c r="C36" s="12">
        <v>61424</v>
      </c>
      <c r="D36" s="28">
        <f t="shared" si="3"/>
        <v>1.0490145848276804</v>
      </c>
      <c r="E36" s="32" t="s">
        <v>191</v>
      </c>
      <c r="F36" s="94" t="s">
        <v>193</v>
      </c>
      <c r="G36" s="91"/>
      <c r="H36" s="24" t="s">
        <v>94</v>
      </c>
      <c r="I36" s="6" t="s">
        <v>192</v>
      </c>
      <c r="J36" s="5" t="s">
        <v>27</v>
      </c>
      <c r="N36" s="39">
        <f t="shared" si="4"/>
        <v>2870</v>
      </c>
    </row>
    <row r="37" spans="1:14" ht="24.75" customHeight="1">
      <c r="A37" s="6">
        <v>43631</v>
      </c>
      <c r="B37" s="12">
        <v>61424</v>
      </c>
      <c r="C37" s="12">
        <v>62046</v>
      </c>
      <c r="D37" s="28">
        <f t="shared" si="3"/>
        <v>1.0101263349830685</v>
      </c>
      <c r="E37" s="32" t="s">
        <v>212</v>
      </c>
      <c r="F37" s="94" t="s">
        <v>215</v>
      </c>
      <c r="G37" s="91"/>
      <c r="H37" s="24" t="s">
        <v>94</v>
      </c>
      <c r="I37" s="6" t="s">
        <v>192</v>
      </c>
      <c r="J37" s="5" t="s">
        <v>27</v>
      </c>
      <c r="N37" s="39">
        <f t="shared" si="4"/>
        <v>622</v>
      </c>
    </row>
    <row r="38" spans="1:14" ht="24.75" customHeight="1">
      <c r="A38" s="6">
        <v>43738</v>
      </c>
      <c r="B38" s="12">
        <v>62046</v>
      </c>
      <c r="C38" s="12">
        <v>60856</v>
      </c>
      <c r="D38" s="28">
        <f t="shared" si="3"/>
        <v>0.9808206814299069</v>
      </c>
      <c r="E38" s="32" t="s">
        <v>213</v>
      </c>
      <c r="F38" s="94" t="s">
        <v>216</v>
      </c>
      <c r="G38" s="91"/>
      <c r="H38" s="24" t="s">
        <v>94</v>
      </c>
      <c r="I38" s="6" t="s">
        <v>192</v>
      </c>
      <c r="J38" s="5" t="s">
        <v>27</v>
      </c>
      <c r="N38" s="39">
        <f t="shared" si="4"/>
        <v>-1190</v>
      </c>
    </row>
    <row r="39" spans="1:14" ht="24.75" customHeight="1">
      <c r="A39" s="6">
        <v>43784</v>
      </c>
      <c r="B39" s="12">
        <v>60856</v>
      </c>
      <c r="C39" s="12">
        <v>60162</v>
      </c>
      <c r="D39" s="28">
        <f t="shared" si="3"/>
        <v>0.9885960299723938</v>
      </c>
      <c r="E39" s="32" t="s">
        <v>214</v>
      </c>
      <c r="F39" s="94" t="s">
        <v>217</v>
      </c>
      <c r="G39" s="91"/>
      <c r="H39" s="24" t="s">
        <v>94</v>
      </c>
      <c r="I39" s="6" t="s">
        <v>192</v>
      </c>
      <c r="J39" s="5" t="s">
        <v>27</v>
      </c>
      <c r="N39" s="39">
        <f t="shared" si="4"/>
        <v>-694</v>
      </c>
    </row>
    <row r="40" spans="1:14" ht="45" customHeight="1">
      <c r="A40" s="6">
        <v>44195</v>
      </c>
      <c r="B40" s="12">
        <v>60162</v>
      </c>
      <c r="C40" s="12">
        <f>65403-1600-2290</f>
        <v>61513</v>
      </c>
      <c r="D40" s="28">
        <f>+C40/B40</f>
        <v>1.0224560353711645</v>
      </c>
      <c r="E40" s="32" t="s">
        <v>214</v>
      </c>
      <c r="F40" s="94" t="s">
        <v>231</v>
      </c>
      <c r="G40" s="91"/>
      <c r="H40" s="24" t="s">
        <v>94</v>
      </c>
      <c r="I40" s="6" t="s">
        <v>230</v>
      </c>
      <c r="J40" s="5" t="s">
        <v>27</v>
      </c>
      <c r="N40" s="39">
        <f>+C40-C39</f>
        <v>1351</v>
      </c>
    </row>
    <row r="41" spans="1:14" ht="24.75" customHeight="1">
      <c r="A41" s="6">
        <v>44561</v>
      </c>
      <c r="B41" s="12">
        <v>61513</v>
      </c>
      <c r="C41" s="12">
        <f>67289-1600-2290</f>
        <v>63399</v>
      </c>
      <c r="D41" s="28">
        <f>+C41/B41</f>
        <v>1.0306601856518134</v>
      </c>
      <c r="E41" s="32" t="s">
        <v>214</v>
      </c>
      <c r="F41" s="94" t="s">
        <v>231</v>
      </c>
      <c r="G41" s="91"/>
      <c r="H41" s="24" t="s">
        <v>94</v>
      </c>
      <c r="I41" s="6" t="s">
        <v>230</v>
      </c>
      <c r="J41" s="5" t="s">
        <v>27</v>
      </c>
      <c r="N41" s="39">
        <f>+C41-C40</f>
        <v>1886</v>
      </c>
    </row>
    <row r="42" spans="1:14" ht="24.75" customHeight="1">
      <c r="A42" s="6">
        <v>44656</v>
      </c>
      <c r="B42" s="12">
        <v>63399</v>
      </c>
      <c r="C42" s="12">
        <v>67624</v>
      </c>
      <c r="D42" s="28">
        <f>+C42/B42</f>
        <v>1.0666414296755469</v>
      </c>
      <c r="E42" s="32" t="s">
        <v>233</v>
      </c>
      <c r="F42" s="94" t="s">
        <v>232</v>
      </c>
      <c r="G42" s="91"/>
      <c r="H42" s="24" t="s">
        <v>94</v>
      </c>
      <c r="I42" s="6" t="s">
        <v>192</v>
      </c>
      <c r="J42" s="5" t="s">
        <v>27</v>
      </c>
      <c r="N42" s="39">
        <f>+C42-C41</f>
        <v>4225</v>
      </c>
    </row>
    <row r="43" spans="1:14" ht="24.75" customHeight="1">
      <c r="A43" s="6"/>
      <c r="B43" s="12"/>
      <c r="C43" s="12"/>
      <c r="D43" s="28"/>
      <c r="E43" s="32"/>
      <c r="F43" s="94"/>
      <c r="G43" s="91"/>
      <c r="H43" s="24"/>
      <c r="I43" s="6"/>
      <c r="J43" s="5"/>
      <c r="N43" s="39"/>
    </row>
  </sheetData>
  <sheetProtection/>
  <mergeCells count="52">
    <mergeCell ref="F37:G37"/>
    <mergeCell ref="F38:G38"/>
    <mergeCell ref="F39:G39"/>
    <mergeCell ref="F36:G36"/>
    <mergeCell ref="F31:G31"/>
    <mergeCell ref="F32:G32"/>
    <mergeCell ref="F33:G33"/>
    <mergeCell ref="F27:G27"/>
    <mergeCell ref="F28:G28"/>
    <mergeCell ref="F29:G29"/>
    <mergeCell ref="F30:G30"/>
    <mergeCell ref="F34:G34"/>
    <mergeCell ref="F35:G35"/>
    <mergeCell ref="F23:G23"/>
    <mergeCell ref="F24:G24"/>
    <mergeCell ref="F25:G25"/>
    <mergeCell ref="F26:G26"/>
    <mergeCell ref="F20:G20"/>
    <mergeCell ref="F21:G21"/>
    <mergeCell ref="F22:G22"/>
    <mergeCell ref="A19:J19"/>
    <mergeCell ref="A15:J15"/>
    <mergeCell ref="A16:A18"/>
    <mergeCell ref="B16:J16"/>
    <mergeCell ref="B17:J17"/>
    <mergeCell ref="B18:J18"/>
    <mergeCell ref="B13:F13"/>
    <mergeCell ref="H13:J13"/>
    <mergeCell ref="B14:D14"/>
    <mergeCell ref="B11:F11"/>
    <mergeCell ref="H11:J11"/>
    <mergeCell ref="B12:F12"/>
    <mergeCell ref="H12:J12"/>
    <mergeCell ref="H9:J9"/>
    <mergeCell ref="B10:F10"/>
    <mergeCell ref="H10:J10"/>
    <mergeCell ref="A6:A7"/>
    <mergeCell ref="B6:D7"/>
    <mergeCell ref="E6:E7"/>
    <mergeCell ref="F6:H7"/>
    <mergeCell ref="A8:J8"/>
    <mergeCell ref="B9:F9"/>
    <mergeCell ref="F40:G40"/>
    <mergeCell ref="F41:G41"/>
    <mergeCell ref="F42:G42"/>
    <mergeCell ref="F43:G43"/>
    <mergeCell ref="B5:J5"/>
    <mergeCell ref="A1:J1"/>
    <mergeCell ref="A2:A4"/>
    <mergeCell ref="B2:J2"/>
    <mergeCell ref="B3:J3"/>
    <mergeCell ref="B4:J4"/>
  </mergeCells>
  <dataValidations count="4">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43"/>
    <dataValidation type="list" allowBlank="1" showInputMessage="1" showErrorMessage="1" sqref="J21:J43">
      <formula1>$M$1:$M$4</formula1>
    </dataValidation>
  </dataValidations>
  <printOptions/>
  <pageMargins left="0.5511811023622047" right="0.35433070866141736" top="0.81" bottom="0.84" header="0.5118110236220472" footer="0.5118110236220472"/>
  <pageSetup fitToHeight="0" fitToWidth="1" horizontalDpi="600" verticalDpi="600" orientation="portrait" scale="4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33"/>
  <sheetViews>
    <sheetView showGridLines="0" zoomScale="75" zoomScaleNormal="75" zoomScalePageLayoutView="0" workbookViewId="0" topLeftCell="A1">
      <selection activeCell="J30" sqref="A1:J30"/>
    </sheetView>
  </sheetViews>
  <sheetFormatPr defaultColWidth="11.421875" defaultRowHeight="12.75"/>
  <cols>
    <col min="1" max="1" width="20.7109375" style="0" customWidth="1"/>
    <col min="2" max="2" width="6.7109375" style="0" customWidth="1"/>
    <col min="3" max="4" width="7.7109375" style="0" customWidth="1"/>
    <col min="5" max="9" width="21.7109375" style="0" customWidth="1"/>
    <col min="10" max="10" width="36.28125" style="0" customWidth="1"/>
    <col min="11" max="13" width="11.421875" style="0" hidden="1" customWidth="1"/>
  </cols>
  <sheetData>
    <row r="1" spans="1:13" ht="14.25">
      <c r="A1" s="48"/>
      <c r="B1" s="49"/>
      <c r="C1" s="49"/>
      <c r="D1" s="49"/>
      <c r="E1" s="49"/>
      <c r="F1" s="49"/>
      <c r="G1" s="49"/>
      <c r="H1" s="49"/>
      <c r="I1" s="49"/>
      <c r="J1" s="50"/>
      <c r="K1" s="8" t="s">
        <v>19</v>
      </c>
      <c r="L1" s="8" t="s">
        <v>22</v>
      </c>
      <c r="M1" s="8" t="s">
        <v>27</v>
      </c>
    </row>
    <row r="2" spans="1:13" ht="24" customHeight="1">
      <c r="A2" s="51"/>
      <c r="B2" s="52" t="s">
        <v>64</v>
      </c>
      <c r="C2" s="52"/>
      <c r="D2" s="52"/>
      <c r="E2" s="52"/>
      <c r="F2" s="52"/>
      <c r="G2" s="52"/>
      <c r="H2" s="52"/>
      <c r="I2" s="52"/>
      <c r="J2" s="53"/>
      <c r="K2" s="8" t="s">
        <v>20</v>
      </c>
      <c r="L2" s="8" t="s">
        <v>23</v>
      </c>
      <c r="M2" s="8" t="s">
        <v>28</v>
      </c>
    </row>
    <row r="3" spans="1:13" ht="24" customHeight="1">
      <c r="A3" s="51"/>
      <c r="B3" s="54" t="s">
        <v>38</v>
      </c>
      <c r="C3" s="52"/>
      <c r="D3" s="52"/>
      <c r="E3" s="52"/>
      <c r="F3" s="52"/>
      <c r="G3" s="52"/>
      <c r="H3" s="52"/>
      <c r="I3" s="52"/>
      <c r="J3" s="53"/>
      <c r="K3" s="8" t="s">
        <v>21</v>
      </c>
      <c r="L3" s="8"/>
      <c r="M3" s="8" t="s">
        <v>29</v>
      </c>
    </row>
    <row r="4" spans="1:13" ht="24"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0" ht="19.5" customHeight="1">
      <c r="A6" s="67" t="s">
        <v>1</v>
      </c>
      <c r="B6" s="69" t="s">
        <v>40</v>
      </c>
      <c r="C6" s="70"/>
      <c r="D6" s="71"/>
      <c r="E6" s="75" t="s">
        <v>2</v>
      </c>
      <c r="F6" s="69" t="s">
        <v>53</v>
      </c>
      <c r="G6" s="70"/>
      <c r="H6" s="71"/>
      <c r="I6" s="1" t="s">
        <v>3</v>
      </c>
      <c r="J6" s="17" t="s">
        <v>21</v>
      </c>
    </row>
    <row r="7" spans="1:10" ht="19.5" customHeight="1">
      <c r="A7" s="68"/>
      <c r="B7" s="72"/>
      <c r="C7" s="73"/>
      <c r="D7" s="74"/>
      <c r="E7" s="76"/>
      <c r="F7" s="72"/>
      <c r="G7" s="73"/>
      <c r="H7" s="74"/>
      <c r="I7" s="13" t="s">
        <v>25</v>
      </c>
      <c r="J7" s="14" t="s">
        <v>23</v>
      </c>
    </row>
    <row r="8" spans="1:10" ht="12.75">
      <c r="A8" s="57"/>
      <c r="B8" s="58"/>
      <c r="C8" s="58"/>
      <c r="D8" s="58"/>
      <c r="E8" s="58"/>
      <c r="F8" s="58"/>
      <c r="G8" s="58"/>
      <c r="H8" s="58"/>
      <c r="I8" s="58"/>
      <c r="J8" s="59"/>
    </row>
    <row r="9" spans="1:10" ht="76.5" customHeight="1">
      <c r="A9" s="3" t="s">
        <v>4</v>
      </c>
      <c r="B9" s="60" t="s">
        <v>45</v>
      </c>
      <c r="C9" s="61"/>
      <c r="D9" s="61"/>
      <c r="E9" s="61"/>
      <c r="F9" s="62"/>
      <c r="G9" s="1" t="s">
        <v>5</v>
      </c>
      <c r="H9" s="60" t="s">
        <v>54</v>
      </c>
      <c r="I9" s="61"/>
      <c r="J9" s="63"/>
    </row>
    <row r="10" spans="1:10" ht="69.75" customHeight="1">
      <c r="A10" s="3" t="s">
        <v>6</v>
      </c>
      <c r="B10" s="64" t="s">
        <v>36</v>
      </c>
      <c r="C10" s="65"/>
      <c r="D10" s="65"/>
      <c r="E10" s="65"/>
      <c r="F10" s="66"/>
      <c r="G10" s="1" t="s">
        <v>7</v>
      </c>
      <c r="H10" s="60" t="s">
        <v>61</v>
      </c>
      <c r="I10" s="61"/>
      <c r="J10" s="63"/>
    </row>
    <row r="11" spans="1:10" ht="105" customHeight="1">
      <c r="A11" s="7" t="s">
        <v>8</v>
      </c>
      <c r="B11" s="64" t="s">
        <v>49</v>
      </c>
      <c r="C11" s="65"/>
      <c r="D11" s="65"/>
      <c r="E11" s="65"/>
      <c r="F11" s="66"/>
      <c r="G11" s="13" t="s">
        <v>9</v>
      </c>
      <c r="H11" s="60" t="s">
        <v>62</v>
      </c>
      <c r="I11" s="61"/>
      <c r="J11" s="63"/>
    </row>
    <row r="12" spans="1:10" ht="69.75" customHeight="1">
      <c r="A12" s="3" t="s">
        <v>10</v>
      </c>
      <c r="B12" s="60" t="s">
        <v>59</v>
      </c>
      <c r="C12" s="61"/>
      <c r="D12" s="61"/>
      <c r="E12" s="61"/>
      <c r="F12" s="62"/>
      <c r="G12" s="1" t="s">
        <v>11</v>
      </c>
      <c r="H12" s="95" t="s">
        <v>48</v>
      </c>
      <c r="I12" s="95"/>
      <c r="J12" s="96"/>
    </row>
    <row r="13" spans="1:18" ht="69.75" customHeight="1">
      <c r="A13" s="3" t="s">
        <v>12</v>
      </c>
      <c r="B13" s="60" t="s">
        <v>79</v>
      </c>
      <c r="C13" s="61"/>
      <c r="D13" s="61"/>
      <c r="E13" s="61"/>
      <c r="F13" s="62"/>
      <c r="G13" s="1" t="s">
        <v>13</v>
      </c>
      <c r="H13" s="60" t="s">
        <v>76</v>
      </c>
      <c r="I13" s="61"/>
      <c r="J13" s="63"/>
      <c r="P13" s="9"/>
      <c r="Q13" s="9"/>
      <c r="R13" s="9"/>
    </row>
    <row r="14" spans="1:18" ht="69.75" customHeight="1">
      <c r="A14" s="7" t="s">
        <v>37</v>
      </c>
      <c r="B14" s="102">
        <v>3735</v>
      </c>
      <c r="C14" s="103"/>
      <c r="D14" s="104"/>
      <c r="E14" s="1" t="s">
        <v>15</v>
      </c>
      <c r="F14" s="16" t="s">
        <v>136</v>
      </c>
      <c r="G14" s="1" t="s">
        <v>24</v>
      </c>
      <c r="H14" s="42" t="s">
        <v>173</v>
      </c>
      <c r="I14" s="26" t="s">
        <v>172</v>
      </c>
      <c r="J14" s="27" t="s">
        <v>90</v>
      </c>
      <c r="P14" s="10"/>
      <c r="Q14" s="10"/>
      <c r="R14" s="10"/>
    </row>
    <row r="15" spans="1:10" ht="13.5" thickBot="1">
      <c r="A15" s="81"/>
      <c r="B15" s="82"/>
      <c r="C15" s="82"/>
      <c r="D15" s="82"/>
      <c r="E15" s="82"/>
      <c r="F15" s="82"/>
      <c r="G15" s="82"/>
      <c r="H15" s="82"/>
      <c r="I15" s="82"/>
      <c r="J15" s="83"/>
    </row>
    <row r="16" spans="1:10" ht="15" customHeight="1">
      <c r="A16" s="84" t="s">
        <v>63</v>
      </c>
      <c r="B16" s="87" t="str">
        <f>B2</f>
        <v>SECRETARÍA DE EDUCACIÓN Y CULTURA DE SOACHA</v>
      </c>
      <c r="C16" s="87"/>
      <c r="D16" s="87"/>
      <c r="E16" s="87"/>
      <c r="F16" s="87"/>
      <c r="G16" s="87"/>
      <c r="H16" s="87"/>
      <c r="I16" s="87"/>
      <c r="J16" s="88"/>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0" ht="30" customHeight="1">
      <c r="A20" s="3" t="s">
        <v>17</v>
      </c>
      <c r="B20" s="11" t="s">
        <v>15</v>
      </c>
      <c r="C20" s="11" t="s">
        <v>26</v>
      </c>
      <c r="D20" s="1" t="s">
        <v>31</v>
      </c>
      <c r="E20" s="1" t="s">
        <v>32</v>
      </c>
      <c r="F20" s="92" t="s">
        <v>33</v>
      </c>
      <c r="G20" s="91"/>
      <c r="H20" s="1" t="s">
        <v>34</v>
      </c>
      <c r="I20" s="1" t="s">
        <v>18</v>
      </c>
      <c r="J20" s="4" t="s">
        <v>35</v>
      </c>
    </row>
    <row r="21" spans="1:10" ht="87.75" customHeight="1">
      <c r="A21" s="6">
        <v>41578</v>
      </c>
      <c r="B21" s="12">
        <v>5496</v>
      </c>
      <c r="C21" s="12">
        <v>3735</v>
      </c>
      <c r="D21" s="37">
        <f aca="true" t="shared" si="0" ref="D21:D28">+C21/B21</f>
        <v>0.6795851528384279</v>
      </c>
      <c r="E21" s="21" t="s">
        <v>174</v>
      </c>
      <c r="F21" s="91" t="s">
        <v>137</v>
      </c>
      <c r="G21" s="91"/>
      <c r="H21" s="21" t="s">
        <v>94</v>
      </c>
      <c r="I21" s="21" t="s">
        <v>138</v>
      </c>
      <c r="J21" s="21" t="s">
        <v>27</v>
      </c>
    </row>
    <row r="22" spans="1:10" ht="87.75" customHeight="1">
      <c r="A22" s="6">
        <v>41710</v>
      </c>
      <c r="B22" s="12">
        <v>12954</v>
      </c>
      <c r="C22" s="12">
        <v>4093</v>
      </c>
      <c r="D22" s="41">
        <f t="shared" si="0"/>
        <v>0.31596418094796974</v>
      </c>
      <c r="E22" s="21" t="s">
        <v>175</v>
      </c>
      <c r="F22" s="91" t="s">
        <v>137</v>
      </c>
      <c r="G22" s="91"/>
      <c r="H22" s="21" t="s">
        <v>94</v>
      </c>
      <c r="I22" s="21" t="s">
        <v>138</v>
      </c>
      <c r="J22" s="21" t="s">
        <v>27</v>
      </c>
    </row>
    <row r="23" spans="1:10" ht="87.75" customHeight="1">
      <c r="A23" s="6">
        <v>42400</v>
      </c>
      <c r="B23" s="12">
        <v>4845</v>
      </c>
      <c r="C23" s="12">
        <v>2941</v>
      </c>
      <c r="D23" s="37">
        <f t="shared" si="0"/>
        <v>0.6070175438596491</v>
      </c>
      <c r="E23" s="21" t="s">
        <v>174</v>
      </c>
      <c r="F23" s="91" t="s">
        <v>137</v>
      </c>
      <c r="G23" s="91"/>
      <c r="H23" s="21" t="s">
        <v>94</v>
      </c>
      <c r="I23" s="21" t="s">
        <v>138</v>
      </c>
      <c r="J23" s="21" t="s">
        <v>27</v>
      </c>
    </row>
    <row r="24" spans="1:10" ht="81" customHeight="1">
      <c r="A24" s="6">
        <v>42766</v>
      </c>
      <c r="B24" s="12">
        <v>5497</v>
      </c>
      <c r="C24" s="12">
        <v>4310</v>
      </c>
      <c r="D24" s="38">
        <f t="shared" si="0"/>
        <v>0.7840640349281426</v>
      </c>
      <c r="E24" s="21" t="s">
        <v>176</v>
      </c>
      <c r="F24" s="91" t="s">
        <v>177</v>
      </c>
      <c r="G24" s="91"/>
      <c r="H24" s="21" t="s">
        <v>94</v>
      </c>
      <c r="I24" s="21" t="s">
        <v>138</v>
      </c>
      <c r="J24" s="21" t="s">
        <v>27</v>
      </c>
    </row>
    <row r="25" spans="1:10" ht="81" customHeight="1">
      <c r="A25" s="6">
        <v>43131</v>
      </c>
      <c r="B25" s="12">
        <v>5893</v>
      </c>
      <c r="C25" s="12">
        <v>5573</v>
      </c>
      <c r="D25" s="38">
        <f t="shared" si="0"/>
        <v>0.9456982861021551</v>
      </c>
      <c r="E25" s="21" t="s">
        <v>179</v>
      </c>
      <c r="F25" s="91" t="s">
        <v>178</v>
      </c>
      <c r="G25" s="91"/>
      <c r="H25" s="21" t="s">
        <v>94</v>
      </c>
      <c r="I25" s="21" t="s">
        <v>138</v>
      </c>
      <c r="J25" s="21" t="s">
        <v>27</v>
      </c>
    </row>
    <row r="26" spans="1:10" ht="45" customHeight="1">
      <c r="A26" s="6">
        <v>43539</v>
      </c>
      <c r="B26" s="12">
        <v>12500</v>
      </c>
      <c r="C26" s="12">
        <f>12500-2260</f>
        <v>10240</v>
      </c>
      <c r="D26" s="38">
        <f t="shared" si="0"/>
        <v>0.8192</v>
      </c>
      <c r="E26" s="43" t="s">
        <v>194</v>
      </c>
      <c r="F26" s="91" t="s">
        <v>195</v>
      </c>
      <c r="G26" s="91"/>
      <c r="H26" s="21" t="s">
        <v>94</v>
      </c>
      <c r="I26" s="5" t="s">
        <v>196</v>
      </c>
      <c r="J26" s="21" t="s">
        <v>27</v>
      </c>
    </row>
    <row r="27" spans="1:10" ht="45" customHeight="1">
      <c r="A27" s="6">
        <v>43801</v>
      </c>
      <c r="B27" s="12">
        <f>6400+2000</f>
        <v>8400</v>
      </c>
      <c r="C27" s="12">
        <f>4600+3200</f>
        <v>7800</v>
      </c>
      <c r="D27" s="38">
        <f t="shared" si="0"/>
        <v>0.9285714285714286</v>
      </c>
      <c r="E27" s="43" t="s">
        <v>218</v>
      </c>
      <c r="F27" s="91" t="s">
        <v>220</v>
      </c>
      <c r="G27" s="91"/>
      <c r="H27" s="21" t="s">
        <v>94</v>
      </c>
      <c r="I27" s="5" t="s">
        <v>219</v>
      </c>
      <c r="J27" s="21" t="s">
        <v>27</v>
      </c>
    </row>
    <row r="28" spans="1:10" ht="45" customHeight="1">
      <c r="A28" s="6">
        <v>44167</v>
      </c>
      <c r="B28" s="12">
        <v>13490</v>
      </c>
      <c r="C28" s="12">
        <f>+B28-1865</f>
        <v>11625</v>
      </c>
      <c r="D28" s="38">
        <f t="shared" si="0"/>
        <v>0.8617494440326168</v>
      </c>
      <c r="E28" s="44" t="s">
        <v>226</v>
      </c>
      <c r="F28" s="105" t="s">
        <v>227</v>
      </c>
      <c r="G28" s="105"/>
      <c r="H28" s="21" t="s">
        <v>94</v>
      </c>
      <c r="I28" s="6">
        <v>44167</v>
      </c>
      <c r="J28" s="21" t="s">
        <v>27</v>
      </c>
    </row>
    <row r="29" spans="1:10" ht="45" customHeight="1">
      <c r="A29" s="6">
        <v>44561</v>
      </c>
      <c r="B29" s="12">
        <v>17413</v>
      </c>
      <c r="C29" s="12">
        <v>11983</v>
      </c>
      <c r="D29" s="38">
        <f>+C29/B29</f>
        <v>0.6881640153908</v>
      </c>
      <c r="E29" s="44" t="s">
        <v>234</v>
      </c>
      <c r="F29" s="105" t="s">
        <v>235</v>
      </c>
      <c r="G29" s="105"/>
      <c r="H29" s="21" t="s">
        <v>94</v>
      </c>
      <c r="I29" s="6">
        <f>+A29</f>
        <v>44561</v>
      </c>
      <c r="J29" s="21" t="s">
        <v>27</v>
      </c>
    </row>
    <row r="30" spans="1:10" ht="66.75" customHeight="1">
      <c r="A30" s="6">
        <v>44656</v>
      </c>
      <c r="B30" s="12">
        <v>30172</v>
      </c>
      <c r="C30" s="12">
        <v>29367</v>
      </c>
      <c r="D30" s="38">
        <f>+C30/B30</f>
        <v>0.9733196340978391</v>
      </c>
      <c r="E30" s="44" t="s">
        <v>236</v>
      </c>
      <c r="F30" s="105" t="s">
        <v>237</v>
      </c>
      <c r="G30" s="105"/>
      <c r="H30" s="21" t="s">
        <v>94</v>
      </c>
      <c r="I30" s="6">
        <f>+A30</f>
        <v>44656</v>
      </c>
      <c r="J30" s="21" t="s">
        <v>27</v>
      </c>
    </row>
    <row r="31" spans="1:10" ht="45" customHeight="1">
      <c r="A31" s="5"/>
      <c r="B31" s="5"/>
      <c r="C31" s="5"/>
      <c r="D31" s="5"/>
      <c r="E31" s="5"/>
      <c r="F31" s="93"/>
      <c r="G31" s="93"/>
      <c r="H31" s="5"/>
      <c r="I31" s="5"/>
      <c r="J31" s="5"/>
    </row>
    <row r="32" spans="1:10" ht="45" customHeight="1">
      <c r="A32" s="5"/>
      <c r="B32" s="5"/>
      <c r="C32" s="5"/>
      <c r="D32" s="5"/>
      <c r="E32" s="5"/>
      <c r="F32" s="93"/>
      <c r="G32" s="93"/>
      <c r="H32" s="5"/>
      <c r="I32" s="5"/>
      <c r="J32" s="5"/>
    </row>
    <row r="33" spans="1:10" ht="45" customHeight="1">
      <c r="A33" s="5"/>
      <c r="B33" s="5"/>
      <c r="C33" s="5"/>
      <c r="D33" s="5"/>
      <c r="E33" s="5"/>
      <c r="F33" s="93"/>
      <c r="G33" s="93"/>
      <c r="H33" s="5"/>
      <c r="I33" s="5"/>
      <c r="J33" s="5"/>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mergeCells count="42">
    <mergeCell ref="F31:G31"/>
    <mergeCell ref="F32:G32"/>
    <mergeCell ref="F33:G33"/>
    <mergeCell ref="F27:G27"/>
    <mergeCell ref="F28:G28"/>
    <mergeCell ref="F29:G29"/>
    <mergeCell ref="F30:G30"/>
    <mergeCell ref="F23:G23"/>
    <mergeCell ref="F24:G24"/>
    <mergeCell ref="F25:G25"/>
    <mergeCell ref="F26:G26"/>
    <mergeCell ref="F20:G20"/>
    <mergeCell ref="F21:G21"/>
    <mergeCell ref="F22:G22"/>
    <mergeCell ref="A19:J19"/>
    <mergeCell ref="A15:J15"/>
    <mergeCell ref="A16:A18"/>
    <mergeCell ref="B16:J16"/>
    <mergeCell ref="B17:J17"/>
    <mergeCell ref="B18:J18"/>
    <mergeCell ref="B13:F13"/>
    <mergeCell ref="H13:J13"/>
    <mergeCell ref="B14:D14"/>
    <mergeCell ref="B11:F11"/>
    <mergeCell ref="H11:J11"/>
    <mergeCell ref="B12:F12"/>
    <mergeCell ref="H12:J12"/>
    <mergeCell ref="A8:J8"/>
    <mergeCell ref="B9:F9"/>
    <mergeCell ref="H9:J9"/>
    <mergeCell ref="B10:F10"/>
    <mergeCell ref="H10:J10"/>
    <mergeCell ref="A6:A7"/>
    <mergeCell ref="B6:D7"/>
    <mergeCell ref="E6:E7"/>
    <mergeCell ref="F6:H7"/>
    <mergeCell ref="B5:J5"/>
    <mergeCell ref="A1:J1"/>
    <mergeCell ref="A2:A4"/>
    <mergeCell ref="B2:J2"/>
    <mergeCell ref="B3:J3"/>
    <mergeCell ref="B4:J4"/>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30"/>
    <dataValidation type="list" allowBlank="1" showInputMessage="1" showErrorMessage="1" errorTitle="Seleccionar un valor de la lista" sqref="E31:E33">
      <formula1>#REF!</formula1>
    </dataValidation>
    <dataValidation type="list" allowBlank="1" showInputMessage="1" showErrorMessage="1" sqref="J21:J33">
      <formula1>$M$1:$M$4</formula1>
    </dataValidation>
  </dataValidations>
  <printOptions/>
  <pageMargins left="0.75" right="0.75" top="1" bottom="1" header="0.5" footer="0.5"/>
  <pageSetup fitToHeight="1" fitToWidth="1" horizontalDpi="600" verticalDpi="600" orientation="portrait"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118"/>
  <sheetViews>
    <sheetView zoomScalePageLayoutView="0" workbookViewId="0" topLeftCell="A1">
      <selection activeCell="N39" sqref="A1:N39"/>
    </sheetView>
  </sheetViews>
  <sheetFormatPr defaultColWidth="11.421875" defaultRowHeight="12.75"/>
  <cols>
    <col min="1" max="1" width="20.7109375" style="0" customWidth="1"/>
    <col min="2" max="2" width="6.7109375" style="0" customWidth="1"/>
    <col min="3" max="3" width="7.7109375" style="0" customWidth="1"/>
    <col min="4" max="4" width="10.57421875" style="0" customWidth="1"/>
    <col min="5" max="8" width="21.7109375" style="0" customWidth="1"/>
    <col min="9" max="9" width="26.28125" style="0" customWidth="1"/>
    <col min="10" max="10" width="36.28125" style="0" customWidth="1"/>
    <col min="11" max="13" width="11.421875" style="0" hidden="1" customWidth="1"/>
    <col min="15" max="15" width="14.421875" style="0" customWidth="1"/>
  </cols>
  <sheetData>
    <row r="1" spans="1:13" ht="14.25">
      <c r="A1" s="48"/>
      <c r="B1" s="49"/>
      <c r="C1" s="49"/>
      <c r="D1" s="49"/>
      <c r="E1" s="49"/>
      <c r="F1" s="49"/>
      <c r="G1" s="49"/>
      <c r="H1" s="49"/>
      <c r="I1" s="49"/>
      <c r="J1" s="50"/>
      <c r="K1" s="8" t="s">
        <v>19</v>
      </c>
      <c r="L1" s="8" t="s">
        <v>22</v>
      </c>
      <c r="M1" s="8" t="s">
        <v>27</v>
      </c>
    </row>
    <row r="2" spans="1:13" ht="25.5" customHeight="1">
      <c r="A2" s="51"/>
      <c r="B2" s="52" t="s">
        <v>64</v>
      </c>
      <c r="C2" s="52"/>
      <c r="D2" s="52"/>
      <c r="E2" s="52"/>
      <c r="F2" s="52"/>
      <c r="G2" s="52"/>
      <c r="H2" s="52"/>
      <c r="I2" s="52"/>
      <c r="J2" s="53"/>
      <c r="K2" s="8" t="s">
        <v>20</v>
      </c>
      <c r="L2" s="8" t="s">
        <v>23</v>
      </c>
      <c r="M2" s="8" t="s">
        <v>28</v>
      </c>
    </row>
    <row r="3" spans="1:13" ht="25.5" customHeight="1">
      <c r="A3" s="51"/>
      <c r="B3" s="54" t="s">
        <v>38</v>
      </c>
      <c r="C3" s="52"/>
      <c r="D3" s="52"/>
      <c r="E3" s="52"/>
      <c r="F3" s="52"/>
      <c r="G3" s="52"/>
      <c r="H3" s="52"/>
      <c r="I3" s="52"/>
      <c r="J3" s="53"/>
      <c r="K3" s="8" t="s">
        <v>21</v>
      </c>
      <c r="L3" s="8"/>
      <c r="M3" s="8" t="s">
        <v>29</v>
      </c>
    </row>
    <row r="4" spans="1:13" ht="25.5"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9" ht="19.5" customHeight="1">
      <c r="A6" s="67" t="s">
        <v>1</v>
      </c>
      <c r="B6" s="69" t="s">
        <v>69</v>
      </c>
      <c r="C6" s="70"/>
      <c r="D6" s="71"/>
      <c r="E6" s="75" t="s">
        <v>2</v>
      </c>
      <c r="F6" s="69" t="s">
        <v>70</v>
      </c>
      <c r="G6" s="70"/>
      <c r="H6" s="71"/>
      <c r="I6" s="1" t="s">
        <v>3</v>
      </c>
      <c r="J6" s="18" t="s">
        <v>21</v>
      </c>
      <c r="O6" s="19" t="s">
        <v>65</v>
      </c>
      <c r="P6" s="5">
        <v>2011</v>
      </c>
      <c r="Q6" s="5">
        <v>2012</v>
      </c>
      <c r="R6" s="5">
        <v>2013</v>
      </c>
      <c r="S6" s="5">
        <v>2014</v>
      </c>
    </row>
    <row r="7" spans="1:19" ht="19.5" customHeight="1">
      <c r="A7" s="68"/>
      <c r="B7" s="72"/>
      <c r="C7" s="73"/>
      <c r="D7" s="74"/>
      <c r="E7" s="76"/>
      <c r="F7" s="72"/>
      <c r="G7" s="73"/>
      <c r="H7" s="74"/>
      <c r="I7" s="13" t="s">
        <v>25</v>
      </c>
      <c r="J7" s="15" t="s">
        <v>23</v>
      </c>
      <c r="O7" s="19" t="s">
        <v>66</v>
      </c>
      <c r="P7" s="5">
        <v>80538</v>
      </c>
      <c r="Q7" s="5">
        <v>75630</v>
      </c>
      <c r="R7" s="5">
        <v>76007</v>
      </c>
      <c r="S7" s="5">
        <v>78854</v>
      </c>
    </row>
    <row r="8" spans="1:19" ht="19.5" customHeight="1">
      <c r="A8" s="57"/>
      <c r="B8" s="58"/>
      <c r="C8" s="58"/>
      <c r="D8" s="58"/>
      <c r="E8" s="58"/>
      <c r="F8" s="58"/>
      <c r="G8" s="58"/>
      <c r="H8" s="58"/>
      <c r="I8" s="58"/>
      <c r="J8" s="59"/>
      <c r="O8" s="19" t="s">
        <v>67</v>
      </c>
      <c r="P8" s="5"/>
      <c r="Q8" s="5">
        <f>((Q7/P7)-1)*100</f>
        <v>-6.094017730760637</v>
      </c>
      <c r="R8" s="5">
        <f>((R7/Q7)-1)*100</f>
        <v>0.49847943937590955</v>
      </c>
      <c r="S8" s="5">
        <f>((S7/R7)-1)*100</f>
        <v>3.745707632191775</v>
      </c>
    </row>
    <row r="9" spans="1:10" ht="76.5" customHeight="1">
      <c r="A9" s="3" t="s">
        <v>4</v>
      </c>
      <c r="B9" s="60" t="s">
        <v>71</v>
      </c>
      <c r="C9" s="61"/>
      <c r="D9" s="61"/>
      <c r="E9" s="61"/>
      <c r="F9" s="62"/>
      <c r="G9" s="1" t="s">
        <v>5</v>
      </c>
      <c r="H9" s="95" t="s">
        <v>72</v>
      </c>
      <c r="I9" s="95"/>
      <c r="J9" s="96"/>
    </row>
    <row r="10" spans="1:10" ht="88.5" customHeight="1">
      <c r="A10" s="3" t="s">
        <v>6</v>
      </c>
      <c r="B10" s="60" t="s">
        <v>36</v>
      </c>
      <c r="C10" s="61"/>
      <c r="D10" s="61"/>
      <c r="E10" s="61"/>
      <c r="F10" s="62"/>
      <c r="G10" s="1" t="s">
        <v>7</v>
      </c>
      <c r="H10" s="95" t="s">
        <v>73</v>
      </c>
      <c r="I10" s="95"/>
      <c r="J10" s="96"/>
    </row>
    <row r="11" spans="1:10" ht="105" customHeight="1">
      <c r="A11" s="7" t="s">
        <v>8</v>
      </c>
      <c r="B11" s="60" t="s">
        <v>51</v>
      </c>
      <c r="C11" s="61"/>
      <c r="D11" s="61"/>
      <c r="E11" s="61"/>
      <c r="F11" s="62"/>
      <c r="G11" s="13" t="s">
        <v>9</v>
      </c>
      <c r="H11" s="95" t="s">
        <v>57</v>
      </c>
      <c r="I11" s="95"/>
      <c r="J11" s="96"/>
    </row>
    <row r="12" spans="1:10" ht="69.75" customHeight="1">
      <c r="A12" s="3" t="s">
        <v>10</v>
      </c>
      <c r="B12" s="60" t="s">
        <v>74</v>
      </c>
      <c r="C12" s="61"/>
      <c r="D12" s="61"/>
      <c r="E12" s="61"/>
      <c r="F12" s="62"/>
      <c r="G12" s="1" t="s">
        <v>11</v>
      </c>
      <c r="H12" s="95" t="s">
        <v>105</v>
      </c>
      <c r="I12" s="95"/>
      <c r="J12" s="96"/>
    </row>
    <row r="13" spans="1:18" ht="69.75" customHeight="1">
      <c r="A13" s="3" t="s">
        <v>12</v>
      </c>
      <c r="B13" s="60" t="s">
        <v>75</v>
      </c>
      <c r="C13" s="61"/>
      <c r="D13" s="61"/>
      <c r="E13" s="61"/>
      <c r="F13" s="62"/>
      <c r="G13" s="1" t="s">
        <v>13</v>
      </c>
      <c r="H13" s="60" t="s">
        <v>76</v>
      </c>
      <c r="I13" s="61"/>
      <c r="J13" s="63"/>
      <c r="P13" s="9"/>
      <c r="Q13" s="9"/>
      <c r="R13" s="9"/>
    </row>
    <row r="14" spans="1:18" ht="69.75" customHeight="1">
      <c r="A14" s="7" t="s">
        <v>37</v>
      </c>
      <c r="B14" s="97">
        <v>15669</v>
      </c>
      <c r="C14" s="98">
        <v>-6.094017730760637</v>
      </c>
      <c r="D14" s="99">
        <v>-6.094017730760637</v>
      </c>
      <c r="E14" s="1" t="s">
        <v>15</v>
      </c>
      <c r="F14" s="16" t="s">
        <v>112</v>
      </c>
      <c r="G14" s="1" t="s">
        <v>24</v>
      </c>
      <c r="H14" s="25" t="s">
        <v>88</v>
      </c>
      <c r="I14" s="26" t="s">
        <v>89</v>
      </c>
      <c r="J14" s="27" t="s">
        <v>90</v>
      </c>
      <c r="P14" s="10"/>
      <c r="Q14" s="10"/>
      <c r="R14" s="10"/>
    </row>
    <row r="15" spans="1:10" ht="13.5" thickBot="1">
      <c r="A15" s="81"/>
      <c r="B15" s="82"/>
      <c r="C15" s="82"/>
      <c r="D15" s="82"/>
      <c r="E15" s="82"/>
      <c r="F15" s="82"/>
      <c r="G15" s="82"/>
      <c r="H15" s="82"/>
      <c r="I15" s="82"/>
      <c r="J15" s="83"/>
    </row>
    <row r="16" spans="1:10" ht="15" customHeight="1">
      <c r="A16" s="84" t="s">
        <v>63</v>
      </c>
      <c r="B16" s="52" t="s">
        <v>64</v>
      </c>
      <c r="C16" s="52"/>
      <c r="D16" s="52"/>
      <c r="E16" s="52"/>
      <c r="F16" s="52"/>
      <c r="G16" s="52"/>
      <c r="H16" s="52"/>
      <c r="I16" s="52"/>
      <c r="J16" s="53"/>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0" ht="30" customHeight="1">
      <c r="A20" s="3" t="s">
        <v>17</v>
      </c>
      <c r="B20" s="11" t="s">
        <v>15</v>
      </c>
      <c r="C20" s="11" t="s">
        <v>26</v>
      </c>
      <c r="D20" s="1" t="s">
        <v>31</v>
      </c>
      <c r="E20" s="1" t="s">
        <v>32</v>
      </c>
      <c r="F20" s="92" t="s">
        <v>33</v>
      </c>
      <c r="G20" s="91"/>
      <c r="H20" s="1" t="s">
        <v>34</v>
      </c>
      <c r="I20" s="1" t="s">
        <v>18</v>
      </c>
      <c r="J20" s="4" t="s">
        <v>35</v>
      </c>
    </row>
    <row r="21" spans="1:14" s="20" customFormat="1" ht="45.75" customHeight="1">
      <c r="A21" s="6">
        <v>40329</v>
      </c>
      <c r="B21" s="12">
        <v>15669</v>
      </c>
      <c r="C21" s="12">
        <v>22433</v>
      </c>
      <c r="D21" s="28">
        <f>+C21/B21</f>
        <v>1.431680388027315</v>
      </c>
      <c r="E21" s="108" t="s">
        <v>96</v>
      </c>
      <c r="F21" s="109" t="s">
        <v>98</v>
      </c>
      <c r="G21" s="110"/>
      <c r="H21" s="24" t="s">
        <v>94</v>
      </c>
      <c r="I21" s="30" t="s">
        <v>97</v>
      </c>
      <c r="J21" s="5" t="s">
        <v>27</v>
      </c>
      <c r="N21" s="39">
        <f>+C21-B21</f>
        <v>6764</v>
      </c>
    </row>
    <row r="22" spans="1:14" s="20" customFormat="1" ht="45.75" customHeight="1">
      <c r="A22" s="6">
        <v>40694</v>
      </c>
      <c r="B22" s="12">
        <v>22433</v>
      </c>
      <c r="C22" s="12">
        <v>26149</v>
      </c>
      <c r="D22" s="28">
        <f aca="true" t="shared" si="0" ref="D22:D27">+C22/B22</f>
        <v>1.1656488209334464</v>
      </c>
      <c r="E22" s="108" t="s">
        <v>99</v>
      </c>
      <c r="F22" s="109" t="s">
        <v>98</v>
      </c>
      <c r="G22" s="110"/>
      <c r="H22" s="24" t="s">
        <v>94</v>
      </c>
      <c r="I22" s="30" t="s">
        <v>97</v>
      </c>
      <c r="J22" s="5" t="s">
        <v>27</v>
      </c>
      <c r="N22" s="39">
        <f aca="true" t="shared" si="1" ref="N22:N31">+C22-B22</f>
        <v>3716</v>
      </c>
    </row>
    <row r="23" spans="1:14" s="20" customFormat="1" ht="45.75" customHeight="1">
      <c r="A23" s="6">
        <v>41060</v>
      </c>
      <c r="B23" s="12">
        <v>26149</v>
      </c>
      <c r="C23" s="12">
        <v>23735</v>
      </c>
      <c r="D23" s="28">
        <f t="shared" si="0"/>
        <v>0.9076828941833339</v>
      </c>
      <c r="E23" s="108" t="s">
        <v>100</v>
      </c>
      <c r="F23" s="109" t="s">
        <v>98</v>
      </c>
      <c r="G23" s="110"/>
      <c r="H23" s="24" t="s">
        <v>94</v>
      </c>
      <c r="I23" s="30" t="s">
        <v>97</v>
      </c>
      <c r="J23" s="5" t="s">
        <v>27</v>
      </c>
      <c r="N23" s="39">
        <f t="shared" si="1"/>
        <v>-2414</v>
      </c>
    </row>
    <row r="24" spans="1:14" ht="45.75" customHeight="1">
      <c r="A24" s="6">
        <v>41425</v>
      </c>
      <c r="B24" s="12">
        <v>23735</v>
      </c>
      <c r="C24" s="12">
        <v>23073</v>
      </c>
      <c r="D24" s="28">
        <f t="shared" si="0"/>
        <v>0.9721087002317254</v>
      </c>
      <c r="E24" s="108" t="s">
        <v>101</v>
      </c>
      <c r="F24" s="109" t="s">
        <v>98</v>
      </c>
      <c r="G24" s="110"/>
      <c r="H24" s="24" t="s">
        <v>94</v>
      </c>
      <c r="I24" s="30" t="s">
        <v>97</v>
      </c>
      <c r="J24" s="5" t="s">
        <v>27</v>
      </c>
      <c r="N24" s="39">
        <f t="shared" si="1"/>
        <v>-662</v>
      </c>
    </row>
    <row r="25" spans="1:14" ht="45" customHeight="1">
      <c r="A25" s="6">
        <v>41790</v>
      </c>
      <c r="B25" s="12">
        <v>23073</v>
      </c>
      <c r="C25" s="12">
        <v>25930</v>
      </c>
      <c r="D25" s="28">
        <f t="shared" si="0"/>
        <v>1.1238243834785246</v>
      </c>
      <c r="E25" s="108" t="s">
        <v>102</v>
      </c>
      <c r="F25" s="109" t="s">
        <v>98</v>
      </c>
      <c r="G25" s="110"/>
      <c r="H25" s="24" t="s">
        <v>94</v>
      </c>
      <c r="I25" s="30" t="s">
        <v>97</v>
      </c>
      <c r="J25" s="5" t="s">
        <v>27</v>
      </c>
      <c r="N25" s="39">
        <f t="shared" si="1"/>
        <v>2857</v>
      </c>
    </row>
    <row r="26" spans="1:14" ht="45" customHeight="1">
      <c r="A26" s="6">
        <v>42155</v>
      </c>
      <c r="B26" s="12">
        <v>25930</v>
      </c>
      <c r="C26" s="12">
        <v>22878</v>
      </c>
      <c r="D26" s="28">
        <f t="shared" si="0"/>
        <v>0.8822984959506364</v>
      </c>
      <c r="E26" s="108" t="s">
        <v>100</v>
      </c>
      <c r="F26" s="109" t="s">
        <v>98</v>
      </c>
      <c r="G26" s="110"/>
      <c r="H26" s="24" t="s">
        <v>94</v>
      </c>
      <c r="I26" s="30" t="s">
        <v>97</v>
      </c>
      <c r="J26" s="5" t="s">
        <v>27</v>
      </c>
      <c r="N26" s="39">
        <f t="shared" si="1"/>
        <v>-3052</v>
      </c>
    </row>
    <row r="27" spans="1:14" ht="63.75" customHeight="1">
      <c r="A27" s="6">
        <v>42521</v>
      </c>
      <c r="B27" s="12">
        <v>22878</v>
      </c>
      <c r="C27" s="12">
        <v>17065</v>
      </c>
      <c r="D27" s="28">
        <f t="shared" si="0"/>
        <v>0.7459131042923333</v>
      </c>
      <c r="E27" s="108" t="s">
        <v>135</v>
      </c>
      <c r="F27" s="109" t="s">
        <v>98</v>
      </c>
      <c r="G27" s="110"/>
      <c r="H27" s="24" t="s">
        <v>94</v>
      </c>
      <c r="I27" s="30" t="s">
        <v>97</v>
      </c>
      <c r="J27" s="5" t="s">
        <v>27</v>
      </c>
      <c r="N27" s="39">
        <f t="shared" si="1"/>
        <v>-5813</v>
      </c>
    </row>
    <row r="28" spans="1:14" ht="45" customHeight="1">
      <c r="A28" s="6">
        <v>42704</v>
      </c>
      <c r="B28" s="12">
        <v>17065</v>
      </c>
      <c r="C28" s="12">
        <v>18680</v>
      </c>
      <c r="D28" s="28">
        <f aca="true" t="shared" si="2" ref="D28:D33">+C28/B28</f>
        <v>1.0946381482566656</v>
      </c>
      <c r="E28" s="108" t="s">
        <v>161</v>
      </c>
      <c r="F28" s="109" t="s">
        <v>98</v>
      </c>
      <c r="G28" s="110"/>
      <c r="H28" s="24" t="s">
        <v>94</v>
      </c>
      <c r="I28" s="30" t="s">
        <v>97</v>
      </c>
      <c r="J28" s="5" t="s">
        <v>27</v>
      </c>
      <c r="N28" s="39">
        <f t="shared" si="1"/>
        <v>1615</v>
      </c>
    </row>
    <row r="29" spans="1:14" ht="45" customHeight="1">
      <c r="A29" s="6">
        <v>43069</v>
      </c>
      <c r="B29" s="12">
        <v>18680</v>
      </c>
      <c r="C29" s="12">
        <v>19692</v>
      </c>
      <c r="D29" s="28">
        <f t="shared" si="2"/>
        <v>1.0541755888650963</v>
      </c>
      <c r="E29" s="108" t="s">
        <v>162</v>
      </c>
      <c r="F29" s="109" t="s">
        <v>98</v>
      </c>
      <c r="G29" s="110"/>
      <c r="H29" s="24" t="s">
        <v>94</v>
      </c>
      <c r="I29" s="30" t="s">
        <v>97</v>
      </c>
      <c r="J29" s="5" t="s">
        <v>27</v>
      </c>
      <c r="N29" s="39">
        <f t="shared" si="1"/>
        <v>1012</v>
      </c>
    </row>
    <row r="30" spans="1:14" ht="45" customHeight="1">
      <c r="A30" s="6">
        <v>43190</v>
      </c>
      <c r="B30" s="12">
        <v>19692</v>
      </c>
      <c r="C30" s="12">
        <v>22121</v>
      </c>
      <c r="D30" s="28">
        <f t="shared" si="2"/>
        <v>1.1233495835872436</v>
      </c>
      <c r="E30" s="108" t="s">
        <v>163</v>
      </c>
      <c r="F30" s="109" t="s">
        <v>165</v>
      </c>
      <c r="G30" s="110"/>
      <c r="H30" s="24" t="s">
        <v>94</v>
      </c>
      <c r="I30" s="30" t="s">
        <v>97</v>
      </c>
      <c r="J30" s="5" t="s">
        <v>27</v>
      </c>
      <c r="N30" s="39">
        <f t="shared" si="1"/>
        <v>2429</v>
      </c>
    </row>
    <row r="31" spans="1:14" ht="45" customHeight="1">
      <c r="A31" s="6">
        <v>43281</v>
      </c>
      <c r="B31" s="12">
        <v>22121</v>
      </c>
      <c r="C31" s="12">
        <v>23861</v>
      </c>
      <c r="D31" s="28">
        <f t="shared" si="2"/>
        <v>1.0786582885041363</v>
      </c>
      <c r="E31" s="108" t="s">
        <v>164</v>
      </c>
      <c r="F31" s="109" t="s">
        <v>165</v>
      </c>
      <c r="G31" s="110"/>
      <c r="H31" s="24" t="s">
        <v>94</v>
      </c>
      <c r="I31" s="30" t="s">
        <v>97</v>
      </c>
      <c r="J31" s="5" t="s">
        <v>27</v>
      </c>
      <c r="N31" s="39">
        <f t="shared" si="1"/>
        <v>1740</v>
      </c>
    </row>
    <row r="32" spans="1:14" ht="45" customHeight="1">
      <c r="A32" s="6">
        <v>43373</v>
      </c>
      <c r="B32" s="12">
        <v>23861</v>
      </c>
      <c r="C32" s="12">
        <v>23683</v>
      </c>
      <c r="D32" s="28">
        <f t="shared" si="2"/>
        <v>0.9925401282427392</v>
      </c>
      <c r="E32" s="108" t="s">
        <v>164</v>
      </c>
      <c r="F32" s="109" t="s">
        <v>165</v>
      </c>
      <c r="G32" s="110"/>
      <c r="H32" s="24" t="s">
        <v>94</v>
      </c>
      <c r="I32" s="30" t="s">
        <v>97</v>
      </c>
      <c r="J32" s="5" t="s">
        <v>27</v>
      </c>
      <c r="N32" s="39">
        <f>+C32-B32</f>
        <v>-178</v>
      </c>
    </row>
    <row r="33" spans="1:14" ht="45" customHeight="1">
      <c r="A33" s="6">
        <v>43429</v>
      </c>
      <c r="B33" s="12">
        <v>23683</v>
      </c>
      <c r="C33" s="12">
        <v>23637</v>
      </c>
      <c r="D33" s="28">
        <f t="shared" si="2"/>
        <v>0.998057678503568</v>
      </c>
      <c r="E33" s="108" t="s">
        <v>164</v>
      </c>
      <c r="F33" s="109" t="s">
        <v>165</v>
      </c>
      <c r="G33" s="110"/>
      <c r="H33" s="24" t="s">
        <v>94</v>
      </c>
      <c r="I33" s="30" t="s">
        <v>97</v>
      </c>
      <c r="J33" s="5" t="s">
        <v>27</v>
      </c>
      <c r="N33" s="39">
        <f>+C33-B33</f>
        <v>-46</v>
      </c>
    </row>
    <row r="34" spans="1:14" ht="45" customHeight="1">
      <c r="A34" s="6">
        <v>43539</v>
      </c>
      <c r="B34" s="12">
        <v>23637</v>
      </c>
      <c r="C34" s="12">
        <v>22686</v>
      </c>
      <c r="D34" s="28">
        <f aca="true" t="shared" si="3" ref="D34:D41">+C34/B34</f>
        <v>0.9597664678258663</v>
      </c>
      <c r="E34" s="108" t="s">
        <v>199</v>
      </c>
      <c r="F34" s="109" t="s">
        <v>197</v>
      </c>
      <c r="G34" s="110"/>
      <c r="H34" s="24" t="s">
        <v>94</v>
      </c>
      <c r="I34" s="30" t="s">
        <v>198</v>
      </c>
      <c r="J34" s="5" t="s">
        <v>27</v>
      </c>
      <c r="N34" s="39">
        <f>+C34-B34</f>
        <v>-951</v>
      </c>
    </row>
    <row r="35" spans="1:14" ht="24.75" customHeight="1">
      <c r="A35" s="6">
        <v>43631</v>
      </c>
      <c r="B35" s="12">
        <v>22686</v>
      </c>
      <c r="C35" s="12">
        <v>22200</v>
      </c>
      <c r="D35" s="28">
        <f t="shared" si="3"/>
        <v>0.9785770960063476</v>
      </c>
      <c r="E35" s="108" t="s">
        <v>212</v>
      </c>
      <c r="F35" s="111" t="s">
        <v>221</v>
      </c>
      <c r="G35" s="112"/>
      <c r="H35" s="24" t="s">
        <v>94</v>
      </c>
      <c r="I35" s="6" t="s">
        <v>192</v>
      </c>
      <c r="J35" s="5" t="s">
        <v>27</v>
      </c>
      <c r="N35" s="39">
        <f>+C35-C34</f>
        <v>-486</v>
      </c>
    </row>
    <row r="36" spans="1:14" ht="24.75" customHeight="1">
      <c r="A36" s="6">
        <v>43738</v>
      </c>
      <c r="B36" s="12">
        <v>22200</v>
      </c>
      <c r="C36" s="12">
        <v>21954</v>
      </c>
      <c r="D36" s="28">
        <f t="shared" si="3"/>
        <v>0.9889189189189189</v>
      </c>
      <c r="E36" s="108" t="s">
        <v>213</v>
      </c>
      <c r="F36" s="111" t="s">
        <v>221</v>
      </c>
      <c r="G36" s="112"/>
      <c r="H36" s="24" t="s">
        <v>94</v>
      </c>
      <c r="I36" s="6" t="s">
        <v>192</v>
      </c>
      <c r="J36" s="5" t="s">
        <v>27</v>
      </c>
      <c r="N36" s="39">
        <f>+C36-C35</f>
        <v>-246</v>
      </c>
    </row>
    <row r="37" spans="1:14" ht="24.75" customHeight="1">
      <c r="A37" s="6">
        <v>43784</v>
      </c>
      <c r="B37" s="12">
        <v>21954</v>
      </c>
      <c r="C37" s="12">
        <v>21926</v>
      </c>
      <c r="D37" s="28">
        <f t="shared" si="3"/>
        <v>0.9987246059943519</v>
      </c>
      <c r="E37" s="108" t="s">
        <v>214</v>
      </c>
      <c r="F37" s="111" t="s">
        <v>221</v>
      </c>
      <c r="G37" s="112"/>
      <c r="H37" s="24" t="s">
        <v>94</v>
      </c>
      <c r="I37" s="6" t="s">
        <v>192</v>
      </c>
      <c r="J37" s="5" t="s">
        <v>27</v>
      </c>
      <c r="N37" s="39">
        <f>+C37-C36</f>
        <v>-28</v>
      </c>
    </row>
    <row r="38" spans="1:14" ht="45" customHeight="1">
      <c r="A38" s="6">
        <v>44561</v>
      </c>
      <c r="B38" s="12">
        <v>21926</v>
      </c>
      <c r="C38" s="12">
        <v>20786</v>
      </c>
      <c r="D38" s="28">
        <f t="shared" si="3"/>
        <v>0.9480069324090121</v>
      </c>
      <c r="E38" s="108" t="s">
        <v>214</v>
      </c>
      <c r="F38" s="111" t="s">
        <v>221</v>
      </c>
      <c r="G38" s="112"/>
      <c r="H38" s="24" t="s">
        <v>94</v>
      </c>
      <c r="I38" s="6" t="s">
        <v>238</v>
      </c>
      <c r="J38" s="5" t="s">
        <v>27</v>
      </c>
      <c r="N38" s="39">
        <f>+C38-B38</f>
        <v>-1140</v>
      </c>
    </row>
    <row r="39" spans="1:14" ht="44.25" customHeight="1">
      <c r="A39" s="6">
        <v>44656</v>
      </c>
      <c r="B39" s="12">
        <v>20786</v>
      </c>
      <c r="C39" s="12">
        <v>25735</v>
      </c>
      <c r="D39" s="28">
        <f t="shared" si="3"/>
        <v>1.2380929471759838</v>
      </c>
      <c r="E39" s="108" t="s">
        <v>239</v>
      </c>
      <c r="F39" s="111" t="s">
        <v>240</v>
      </c>
      <c r="G39" s="112"/>
      <c r="H39" s="24" t="s">
        <v>94</v>
      </c>
      <c r="I39" s="6" t="s">
        <v>192</v>
      </c>
      <c r="J39" s="5" t="s">
        <v>27</v>
      </c>
      <c r="N39" s="39">
        <f>+C39-C38</f>
        <v>4949</v>
      </c>
    </row>
    <row r="40" spans="1:14" ht="24.75" customHeight="1">
      <c r="A40" s="6"/>
      <c r="B40" s="12"/>
      <c r="C40" s="12"/>
      <c r="D40" s="28"/>
      <c r="E40" s="32"/>
      <c r="F40" s="94"/>
      <c r="G40" s="91"/>
      <c r="H40" s="24"/>
      <c r="I40" s="6"/>
      <c r="J40" s="5"/>
      <c r="N40" s="39"/>
    </row>
    <row r="41" spans="1:14" ht="24.75" customHeight="1">
      <c r="A41" s="6"/>
      <c r="B41" s="12"/>
      <c r="C41" s="12"/>
      <c r="D41" s="28"/>
      <c r="E41" s="32"/>
      <c r="F41" s="94"/>
      <c r="G41" s="91"/>
      <c r="H41" s="24"/>
      <c r="I41" s="6"/>
      <c r="J41" s="5"/>
      <c r="N41" s="39"/>
    </row>
    <row r="42" ht="24.75" customHeight="1"/>
    <row r="43" ht="24.75" customHeight="1"/>
    <row r="92" ht="12.75">
      <c r="F92" s="36"/>
    </row>
    <row r="93" ht="12.75">
      <c r="F93" s="36"/>
    </row>
    <row r="94" ht="12.75">
      <c r="F94" s="36"/>
    </row>
    <row r="95" ht="12.75">
      <c r="F95" s="36"/>
    </row>
    <row r="96" ht="12.75">
      <c r="F96" s="36"/>
    </row>
    <row r="97" ht="12.75">
      <c r="F97" s="36"/>
    </row>
    <row r="98" ht="12.75">
      <c r="F98" s="36"/>
    </row>
    <row r="99" ht="12.75">
      <c r="F99" s="36"/>
    </row>
    <row r="100" ht="12.75">
      <c r="F100" s="36"/>
    </row>
    <row r="101" ht="12.75">
      <c r="F101" s="36"/>
    </row>
    <row r="102" ht="12.75">
      <c r="F102" s="36"/>
    </row>
    <row r="103" ht="12.75">
      <c r="F103" s="36"/>
    </row>
    <row r="104" ht="12.75">
      <c r="F104" s="36"/>
    </row>
    <row r="105" ht="12.75">
      <c r="F105" s="36"/>
    </row>
    <row r="106" ht="12.75">
      <c r="F106" s="36"/>
    </row>
    <row r="107" ht="12.75">
      <c r="F107" s="36"/>
    </row>
    <row r="108" ht="12.75">
      <c r="F108" s="36"/>
    </row>
    <row r="109" ht="12.75">
      <c r="F109" s="36"/>
    </row>
    <row r="110" ht="12.75">
      <c r="F110" s="36"/>
    </row>
    <row r="111" ht="12.75">
      <c r="F111" s="36"/>
    </row>
    <row r="112" ht="12.75">
      <c r="F112" s="36"/>
    </row>
    <row r="113" ht="12.75">
      <c r="F113" s="36"/>
    </row>
    <row r="114" ht="12.75">
      <c r="F114" s="36"/>
    </row>
    <row r="115" ht="12.75">
      <c r="F115" s="36"/>
    </row>
    <row r="116" ht="12.75">
      <c r="F116" s="36"/>
    </row>
    <row r="117" ht="12.75">
      <c r="F117" s="36"/>
    </row>
    <row r="118" ht="12.75">
      <c r="F118" s="36"/>
    </row>
  </sheetData>
  <sheetProtection/>
  <mergeCells count="50">
    <mergeCell ref="F34:G34"/>
    <mergeCell ref="A1:J1"/>
    <mergeCell ref="A2:A4"/>
    <mergeCell ref="B2:J2"/>
    <mergeCell ref="B3:J3"/>
    <mergeCell ref="B4:J4"/>
    <mergeCell ref="B5:J5"/>
    <mergeCell ref="A6:A7"/>
    <mergeCell ref="B6:D7"/>
    <mergeCell ref="E6:E7"/>
    <mergeCell ref="F6:H7"/>
    <mergeCell ref="A8:J8"/>
    <mergeCell ref="B9:F9"/>
    <mergeCell ref="H9:J9"/>
    <mergeCell ref="B10:F10"/>
    <mergeCell ref="H10:J10"/>
    <mergeCell ref="B11:F11"/>
    <mergeCell ref="H11:J11"/>
    <mergeCell ref="B12:F12"/>
    <mergeCell ref="H12:J12"/>
    <mergeCell ref="B13:F13"/>
    <mergeCell ref="H13:J13"/>
    <mergeCell ref="B14:D14"/>
    <mergeCell ref="A15:J15"/>
    <mergeCell ref="A16:A18"/>
    <mergeCell ref="B16:J16"/>
    <mergeCell ref="B17:J17"/>
    <mergeCell ref="B18:J18"/>
    <mergeCell ref="A19:J19"/>
    <mergeCell ref="F20:G20"/>
    <mergeCell ref="F21:G21"/>
    <mergeCell ref="F22:G22"/>
    <mergeCell ref="F23:G23"/>
    <mergeCell ref="F24:G24"/>
    <mergeCell ref="F25:G25"/>
    <mergeCell ref="F26:G26"/>
    <mergeCell ref="F27:G27"/>
    <mergeCell ref="F28:G28"/>
    <mergeCell ref="F29:G29"/>
    <mergeCell ref="F30:G30"/>
    <mergeCell ref="F38:G38"/>
    <mergeCell ref="F39:G39"/>
    <mergeCell ref="F40:G40"/>
    <mergeCell ref="F41:G41"/>
    <mergeCell ref="F31:G31"/>
    <mergeCell ref="F32:G32"/>
    <mergeCell ref="F33:G33"/>
    <mergeCell ref="F35:G35"/>
    <mergeCell ref="F36:G36"/>
    <mergeCell ref="F37:G37"/>
  </mergeCells>
  <dataValidations count="4">
    <dataValidation type="list" allowBlank="1" showInputMessage="1" showErrorMessage="1" sqref="J21:J41">
      <formula1>$M$1:$M$4</formula1>
    </dataValidation>
    <dataValidation allowBlank="1" showInputMessage="1" showErrorMessage="1" errorTitle="Seleccionar un valor de la lista" sqref="E21:E41"/>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rintOptions/>
  <pageMargins left="0.44" right="0.19" top="0.58" bottom="0.75" header="0.3" footer="0.3"/>
  <pageSetup fitToHeight="1" fitToWidth="1" orientation="portrait" scale="2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J32" sqref="A1:J32"/>
    </sheetView>
  </sheetViews>
  <sheetFormatPr defaultColWidth="11.421875" defaultRowHeight="12.75"/>
  <cols>
    <col min="1" max="1" width="20.7109375" style="0" customWidth="1"/>
    <col min="2" max="2" width="6.7109375" style="0" customWidth="1"/>
    <col min="3" max="4" width="7.7109375" style="0" customWidth="1"/>
    <col min="5" max="5" width="31.140625" style="0" customWidth="1"/>
    <col min="6" max="9" width="21.7109375" style="0" customWidth="1"/>
    <col min="10" max="10" width="36.28125" style="0" customWidth="1"/>
    <col min="11" max="13" width="11.421875" style="0" hidden="1" customWidth="1"/>
  </cols>
  <sheetData>
    <row r="1" spans="1:13" ht="14.25">
      <c r="A1" s="48"/>
      <c r="B1" s="49"/>
      <c r="C1" s="49"/>
      <c r="D1" s="49"/>
      <c r="E1" s="49"/>
      <c r="F1" s="49"/>
      <c r="G1" s="49"/>
      <c r="H1" s="49"/>
      <c r="I1" s="49"/>
      <c r="J1" s="50"/>
      <c r="K1" s="8" t="s">
        <v>19</v>
      </c>
      <c r="L1" s="8" t="s">
        <v>22</v>
      </c>
      <c r="M1" s="8" t="s">
        <v>27</v>
      </c>
    </row>
    <row r="2" spans="1:13" ht="24.75" customHeight="1">
      <c r="A2" s="51"/>
      <c r="B2" s="52" t="s">
        <v>64</v>
      </c>
      <c r="C2" s="52"/>
      <c r="D2" s="52"/>
      <c r="E2" s="52"/>
      <c r="F2" s="52"/>
      <c r="G2" s="52"/>
      <c r="H2" s="52"/>
      <c r="I2" s="52"/>
      <c r="J2" s="53"/>
      <c r="K2" s="8" t="s">
        <v>20</v>
      </c>
      <c r="L2" s="8" t="s">
        <v>23</v>
      </c>
      <c r="M2" s="8" t="s">
        <v>28</v>
      </c>
    </row>
    <row r="3" spans="1:13" ht="24.75" customHeight="1">
      <c r="A3" s="51"/>
      <c r="B3" s="54" t="s">
        <v>38</v>
      </c>
      <c r="C3" s="52"/>
      <c r="D3" s="52"/>
      <c r="E3" s="52"/>
      <c r="F3" s="52"/>
      <c r="G3" s="52"/>
      <c r="H3" s="52"/>
      <c r="I3" s="52"/>
      <c r="J3" s="53"/>
      <c r="K3" s="8" t="s">
        <v>21</v>
      </c>
      <c r="L3" s="8"/>
      <c r="M3" s="8" t="s">
        <v>29</v>
      </c>
    </row>
    <row r="4" spans="1:13" ht="24.75"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0" ht="19.5" customHeight="1">
      <c r="A6" s="67" t="s">
        <v>1</v>
      </c>
      <c r="B6" s="69" t="s">
        <v>84</v>
      </c>
      <c r="C6" s="70"/>
      <c r="D6" s="71"/>
      <c r="E6" s="75" t="s">
        <v>2</v>
      </c>
      <c r="F6" s="69" t="s">
        <v>87</v>
      </c>
      <c r="G6" s="70"/>
      <c r="H6" s="71"/>
      <c r="I6" s="1" t="s">
        <v>3</v>
      </c>
      <c r="J6" s="17" t="s">
        <v>21</v>
      </c>
    </row>
    <row r="7" spans="1:10" ht="19.5" customHeight="1">
      <c r="A7" s="68"/>
      <c r="B7" s="72"/>
      <c r="C7" s="73"/>
      <c r="D7" s="74"/>
      <c r="E7" s="76"/>
      <c r="F7" s="72"/>
      <c r="G7" s="73"/>
      <c r="H7" s="74"/>
      <c r="I7" s="13" t="s">
        <v>25</v>
      </c>
      <c r="J7" s="14" t="s">
        <v>23</v>
      </c>
    </row>
    <row r="8" spans="1:10" ht="12.75">
      <c r="A8" s="57"/>
      <c r="B8" s="58"/>
      <c r="C8" s="58"/>
      <c r="D8" s="58"/>
      <c r="E8" s="58"/>
      <c r="F8" s="58"/>
      <c r="G8" s="58"/>
      <c r="H8" s="58"/>
      <c r="I8" s="58"/>
      <c r="J8" s="59"/>
    </row>
    <row r="9" spans="1:10" ht="76.5" customHeight="1">
      <c r="A9" s="3" t="s">
        <v>4</v>
      </c>
      <c r="B9" s="60" t="s">
        <v>58</v>
      </c>
      <c r="C9" s="61"/>
      <c r="D9" s="61"/>
      <c r="E9" s="61"/>
      <c r="F9" s="62"/>
      <c r="G9" s="1" t="s">
        <v>5</v>
      </c>
      <c r="H9" s="60" t="s">
        <v>44</v>
      </c>
      <c r="I9" s="61"/>
      <c r="J9" s="63"/>
    </row>
    <row r="10" spans="1:10" ht="69.75" customHeight="1">
      <c r="A10" s="3" t="s">
        <v>6</v>
      </c>
      <c r="B10" s="64" t="s">
        <v>42</v>
      </c>
      <c r="C10" s="65"/>
      <c r="D10" s="65"/>
      <c r="E10" s="65"/>
      <c r="F10" s="66"/>
      <c r="G10" s="1" t="s">
        <v>7</v>
      </c>
      <c r="H10" s="60" t="s">
        <v>78</v>
      </c>
      <c r="I10" s="61"/>
      <c r="J10" s="63"/>
    </row>
    <row r="11" spans="1:10" ht="105" customHeight="1">
      <c r="A11" s="7" t="s">
        <v>8</v>
      </c>
      <c r="B11" s="64" t="s">
        <v>43</v>
      </c>
      <c r="C11" s="65"/>
      <c r="D11" s="65"/>
      <c r="E11" s="65"/>
      <c r="F11" s="66"/>
      <c r="G11" s="13" t="s">
        <v>9</v>
      </c>
      <c r="H11" s="60" t="s">
        <v>47</v>
      </c>
      <c r="I11" s="61"/>
      <c r="J11" s="63"/>
    </row>
    <row r="12" spans="1:10" ht="69.75" customHeight="1">
      <c r="A12" s="3" t="s">
        <v>10</v>
      </c>
      <c r="B12" s="60" t="s">
        <v>77</v>
      </c>
      <c r="C12" s="61"/>
      <c r="D12" s="61"/>
      <c r="E12" s="61"/>
      <c r="F12" s="62"/>
      <c r="G12" s="1" t="s">
        <v>11</v>
      </c>
      <c r="H12" s="60" t="s">
        <v>130</v>
      </c>
      <c r="I12" s="61"/>
      <c r="J12" s="63"/>
    </row>
    <row r="13" spans="1:18" ht="69.75" customHeight="1">
      <c r="A13" s="3" t="s">
        <v>12</v>
      </c>
      <c r="B13" s="60" t="s">
        <v>79</v>
      </c>
      <c r="C13" s="61"/>
      <c r="D13" s="61"/>
      <c r="E13" s="61"/>
      <c r="F13" s="62"/>
      <c r="G13" s="1" t="s">
        <v>13</v>
      </c>
      <c r="H13" s="60" t="s">
        <v>76</v>
      </c>
      <c r="I13" s="61"/>
      <c r="J13" s="63"/>
      <c r="P13" s="9"/>
      <c r="Q13" s="9"/>
      <c r="R13" s="9"/>
    </row>
    <row r="14" spans="1:18" ht="69.75" customHeight="1">
      <c r="A14" s="7" t="s">
        <v>37</v>
      </c>
      <c r="B14" s="77">
        <v>1189</v>
      </c>
      <c r="C14" s="78"/>
      <c r="D14" s="79"/>
      <c r="E14" s="1" t="s">
        <v>15</v>
      </c>
      <c r="F14" s="16" t="s">
        <v>113</v>
      </c>
      <c r="G14" s="1" t="s">
        <v>24</v>
      </c>
      <c r="H14" s="25" t="s">
        <v>124</v>
      </c>
      <c r="I14" s="26" t="s">
        <v>125</v>
      </c>
      <c r="J14" s="27" t="s">
        <v>126</v>
      </c>
      <c r="P14" s="10"/>
      <c r="Q14" s="10"/>
      <c r="R14" s="10"/>
    </row>
    <row r="15" spans="1:10" ht="13.5" thickBot="1">
      <c r="A15" s="81"/>
      <c r="B15" s="82"/>
      <c r="C15" s="82"/>
      <c r="D15" s="82"/>
      <c r="E15" s="82"/>
      <c r="F15" s="82"/>
      <c r="G15" s="82"/>
      <c r="H15" s="82"/>
      <c r="I15" s="82"/>
      <c r="J15" s="83"/>
    </row>
    <row r="16" spans="1:10" ht="15" customHeight="1">
      <c r="A16" s="84" t="s">
        <v>63</v>
      </c>
      <c r="B16" s="87" t="str">
        <f>B2</f>
        <v>SECRETARÍA DE EDUCACIÓN Y CULTURA DE SOACHA</v>
      </c>
      <c r="C16" s="87"/>
      <c r="D16" s="87"/>
      <c r="E16" s="87"/>
      <c r="F16" s="87"/>
      <c r="G16" s="87"/>
      <c r="H16" s="87"/>
      <c r="I16" s="87"/>
      <c r="J16" s="88"/>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0" ht="30" customHeight="1">
      <c r="A20" s="3" t="s">
        <v>17</v>
      </c>
      <c r="B20" s="11" t="s">
        <v>15</v>
      </c>
      <c r="C20" s="11" t="s">
        <v>26</v>
      </c>
      <c r="D20" s="1" t="s">
        <v>31</v>
      </c>
      <c r="E20" s="1" t="s">
        <v>32</v>
      </c>
      <c r="F20" s="92" t="s">
        <v>33</v>
      </c>
      <c r="G20" s="91"/>
      <c r="H20" s="1" t="s">
        <v>34</v>
      </c>
      <c r="I20" s="1" t="s">
        <v>18</v>
      </c>
      <c r="J20" s="4" t="s">
        <v>35</v>
      </c>
    </row>
    <row r="21" spans="1:10" ht="45" customHeight="1">
      <c r="A21" s="6">
        <v>41608</v>
      </c>
      <c r="B21" s="12">
        <v>1189</v>
      </c>
      <c r="C21" s="12">
        <v>1189</v>
      </c>
      <c r="D21" s="34">
        <f aca="true" t="shared" si="0" ref="D21:D29">+C21/B21</f>
        <v>1</v>
      </c>
      <c r="E21" s="22" t="s">
        <v>118</v>
      </c>
      <c r="F21" s="89" t="s">
        <v>115</v>
      </c>
      <c r="G21" s="90"/>
      <c r="H21" s="19" t="s">
        <v>116</v>
      </c>
      <c r="I21" s="31" t="s">
        <v>117</v>
      </c>
      <c r="J21" s="19" t="s">
        <v>27</v>
      </c>
    </row>
    <row r="22" spans="1:10" ht="45" customHeight="1">
      <c r="A22" s="6">
        <v>41973</v>
      </c>
      <c r="B22" s="12">
        <v>1189</v>
      </c>
      <c r="C22" s="12">
        <v>1124</v>
      </c>
      <c r="D22" s="33">
        <f t="shared" si="0"/>
        <v>0.945332211942809</v>
      </c>
      <c r="E22" s="32" t="s">
        <v>121</v>
      </c>
      <c r="F22" s="89" t="s">
        <v>115</v>
      </c>
      <c r="G22" s="90"/>
      <c r="H22" s="19" t="s">
        <v>116</v>
      </c>
      <c r="I22" s="31" t="s">
        <v>117</v>
      </c>
      <c r="J22" s="19" t="s">
        <v>27</v>
      </c>
    </row>
    <row r="23" spans="1:10" ht="45" customHeight="1">
      <c r="A23" s="6">
        <v>42338</v>
      </c>
      <c r="B23" s="12">
        <v>1124</v>
      </c>
      <c r="C23" s="12">
        <v>614</v>
      </c>
      <c r="D23" s="29">
        <f t="shared" si="0"/>
        <v>0.5462633451957295</v>
      </c>
      <c r="E23" s="32" t="s">
        <v>132</v>
      </c>
      <c r="F23" s="89" t="s">
        <v>115</v>
      </c>
      <c r="G23" s="107"/>
      <c r="H23" s="19" t="s">
        <v>116</v>
      </c>
      <c r="I23" s="31" t="s">
        <v>117</v>
      </c>
      <c r="J23" s="19" t="s">
        <v>27</v>
      </c>
    </row>
    <row r="24" spans="1:10" ht="45" customHeight="1">
      <c r="A24" s="6">
        <v>42704</v>
      </c>
      <c r="B24" s="12">
        <v>614</v>
      </c>
      <c r="C24" s="12">
        <v>940</v>
      </c>
      <c r="D24" s="34">
        <f t="shared" si="0"/>
        <v>1.5309446254071661</v>
      </c>
      <c r="E24" s="32" t="s">
        <v>133</v>
      </c>
      <c r="F24" s="89" t="s">
        <v>134</v>
      </c>
      <c r="G24" s="107"/>
      <c r="H24" s="19" t="s">
        <v>116</v>
      </c>
      <c r="I24" s="31" t="s">
        <v>117</v>
      </c>
      <c r="J24" s="19" t="s">
        <v>27</v>
      </c>
    </row>
    <row r="25" spans="1:10" ht="45" customHeight="1">
      <c r="A25" s="6">
        <v>43069</v>
      </c>
      <c r="B25" s="12">
        <v>940</v>
      </c>
      <c r="C25" s="12">
        <v>1283</v>
      </c>
      <c r="D25" s="34">
        <f t="shared" si="0"/>
        <v>1.3648936170212767</v>
      </c>
      <c r="E25" s="21" t="s">
        <v>171</v>
      </c>
      <c r="F25" s="91" t="s">
        <v>170</v>
      </c>
      <c r="G25" s="91"/>
      <c r="H25" s="19" t="s">
        <v>116</v>
      </c>
      <c r="I25" s="31" t="s">
        <v>117</v>
      </c>
      <c r="J25" s="19" t="s">
        <v>27</v>
      </c>
    </row>
    <row r="26" spans="1:14" ht="50.25" customHeight="1">
      <c r="A26" s="6">
        <v>43281</v>
      </c>
      <c r="B26" s="12">
        <v>1283</v>
      </c>
      <c r="C26" s="12">
        <v>4063</v>
      </c>
      <c r="D26" s="34">
        <f>+C26/B26</f>
        <v>3.166796570537802</v>
      </c>
      <c r="E26" s="21" t="s">
        <v>166</v>
      </c>
      <c r="F26" s="91" t="s">
        <v>169</v>
      </c>
      <c r="G26" s="91"/>
      <c r="H26" s="19" t="s">
        <v>116</v>
      </c>
      <c r="I26" s="31" t="s">
        <v>117</v>
      </c>
      <c r="J26" s="19" t="s">
        <v>27</v>
      </c>
      <c r="N26" s="40" t="s">
        <v>167</v>
      </c>
    </row>
    <row r="27" spans="1:10" ht="45" customHeight="1">
      <c r="A27" s="6">
        <v>43429</v>
      </c>
      <c r="B27" s="12">
        <v>4063</v>
      </c>
      <c r="C27" s="12">
        <v>518</v>
      </c>
      <c r="D27" s="29">
        <f t="shared" si="0"/>
        <v>0.1274920009844942</v>
      </c>
      <c r="E27" s="21" t="s">
        <v>202</v>
      </c>
      <c r="F27" s="106" t="s">
        <v>203</v>
      </c>
      <c r="G27" s="101"/>
      <c r="H27" s="19" t="s">
        <v>116</v>
      </c>
      <c r="I27" s="31" t="s">
        <v>117</v>
      </c>
      <c r="J27" s="19" t="s">
        <v>27</v>
      </c>
    </row>
    <row r="28" spans="1:10" ht="45" customHeight="1">
      <c r="A28" s="6">
        <v>43631</v>
      </c>
      <c r="B28" s="12">
        <v>518</v>
      </c>
      <c r="C28" s="12">
        <v>551</v>
      </c>
      <c r="D28" s="34">
        <f>+C28/B28</f>
        <v>1.0637065637065637</v>
      </c>
      <c r="E28" s="21" t="s">
        <v>202</v>
      </c>
      <c r="F28" s="106" t="s">
        <v>203</v>
      </c>
      <c r="G28" s="101"/>
      <c r="H28" s="19" t="s">
        <v>116</v>
      </c>
      <c r="I28" s="31" t="s">
        <v>117</v>
      </c>
      <c r="J28" s="19" t="s">
        <v>27</v>
      </c>
    </row>
    <row r="29" spans="1:10" ht="45" customHeight="1">
      <c r="A29" s="6">
        <v>43799</v>
      </c>
      <c r="B29" s="12">
        <v>551</v>
      </c>
      <c r="C29" s="12">
        <f>825-551</f>
        <v>274</v>
      </c>
      <c r="D29" s="29">
        <f t="shared" si="0"/>
        <v>0.49727767695099817</v>
      </c>
      <c r="E29" s="21" t="s">
        <v>202</v>
      </c>
      <c r="F29" s="106" t="s">
        <v>203</v>
      </c>
      <c r="G29" s="101"/>
      <c r="H29" s="19" t="s">
        <v>116</v>
      </c>
      <c r="I29" s="31" t="s">
        <v>117</v>
      </c>
      <c r="J29" s="19" t="s">
        <v>27</v>
      </c>
    </row>
    <row r="30" spans="1:10" ht="45" customHeight="1">
      <c r="A30" s="6">
        <v>44165</v>
      </c>
      <c r="B30" s="12">
        <v>274</v>
      </c>
      <c r="C30" s="12">
        <v>274</v>
      </c>
      <c r="D30" s="29">
        <f>+C30/B30</f>
        <v>1</v>
      </c>
      <c r="E30" s="21" t="s">
        <v>202</v>
      </c>
      <c r="F30" s="106" t="s">
        <v>241</v>
      </c>
      <c r="G30" s="101"/>
      <c r="H30" s="19" t="s">
        <v>116</v>
      </c>
      <c r="I30" s="31" t="s">
        <v>117</v>
      </c>
      <c r="J30" s="19" t="s">
        <v>27</v>
      </c>
    </row>
    <row r="31" spans="1:10" ht="45" customHeight="1">
      <c r="A31" s="6">
        <v>44530</v>
      </c>
      <c r="B31" s="5">
        <v>2350</v>
      </c>
      <c r="C31" s="5">
        <v>2350</v>
      </c>
      <c r="D31" s="29">
        <f>+C31/B31</f>
        <v>1</v>
      </c>
      <c r="E31" s="21" t="s">
        <v>202</v>
      </c>
      <c r="F31" s="106" t="s">
        <v>241</v>
      </c>
      <c r="G31" s="101"/>
      <c r="H31" s="19" t="s">
        <v>116</v>
      </c>
      <c r="I31" s="31" t="s">
        <v>117</v>
      </c>
      <c r="J31" s="19" t="s">
        <v>27</v>
      </c>
    </row>
    <row r="32" spans="1:10" ht="45" customHeight="1">
      <c r="A32" s="6">
        <v>44656</v>
      </c>
      <c r="B32" s="5">
        <v>2350</v>
      </c>
      <c r="C32" s="5">
        <v>977</v>
      </c>
      <c r="D32" s="29">
        <f>+C32/B32</f>
        <v>0.4157446808510638</v>
      </c>
      <c r="E32" s="21" t="s">
        <v>242</v>
      </c>
      <c r="F32" s="106" t="s">
        <v>243</v>
      </c>
      <c r="G32" s="101"/>
      <c r="H32" s="19" t="s">
        <v>116</v>
      </c>
      <c r="I32" s="31" t="s">
        <v>117</v>
      </c>
      <c r="J32" s="19" t="s">
        <v>27</v>
      </c>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41">
    <mergeCell ref="A1:J1"/>
    <mergeCell ref="A2:A4"/>
    <mergeCell ref="B2:J2"/>
    <mergeCell ref="B3:J3"/>
    <mergeCell ref="B4:J4"/>
    <mergeCell ref="B5:J5"/>
    <mergeCell ref="A6:A7"/>
    <mergeCell ref="B6:D7"/>
    <mergeCell ref="E6:E7"/>
    <mergeCell ref="F6:H7"/>
    <mergeCell ref="A8:J8"/>
    <mergeCell ref="B9:F9"/>
    <mergeCell ref="H9:J9"/>
    <mergeCell ref="B10:F10"/>
    <mergeCell ref="H10:J10"/>
    <mergeCell ref="B11:F11"/>
    <mergeCell ref="H11:J11"/>
    <mergeCell ref="B12:F12"/>
    <mergeCell ref="H12:J12"/>
    <mergeCell ref="B13:F13"/>
    <mergeCell ref="H13:J13"/>
    <mergeCell ref="B14:D14"/>
    <mergeCell ref="A15:J15"/>
    <mergeCell ref="A16:A18"/>
    <mergeCell ref="B16:J16"/>
    <mergeCell ref="B17:J17"/>
    <mergeCell ref="B18:J18"/>
    <mergeCell ref="A19:J19"/>
    <mergeCell ref="F20:G20"/>
    <mergeCell ref="F21:G21"/>
    <mergeCell ref="F22:G22"/>
    <mergeCell ref="F23:G23"/>
    <mergeCell ref="F24:G24"/>
    <mergeCell ref="F30:G30"/>
    <mergeCell ref="F31:G31"/>
    <mergeCell ref="F32:G32"/>
    <mergeCell ref="F25:G25"/>
    <mergeCell ref="F26:G26"/>
    <mergeCell ref="F27:G27"/>
    <mergeCell ref="F28:G28"/>
    <mergeCell ref="F29:G29"/>
  </mergeCells>
  <dataValidations count="4">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 type="list" allowBlank="1" showInputMessage="1" showErrorMessage="1" sqref="J21:J32">
      <formula1>$M$1:$M$4</formula1>
    </dataValidation>
    <dataValidation allowBlank="1" showInputMessage="1" showErrorMessage="1" errorTitle="Seleccionar un valor de la lista" sqref="E21:E32"/>
  </dataValidations>
  <printOptions/>
  <pageMargins left="0.7" right="0.36" top="0.75" bottom="0.75" header="0.3" footer="0.3"/>
  <pageSetup fitToHeight="1" fitToWidth="1" orientation="portrait" paperSize="9" scale="2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1">
      <selection activeCell="N39" sqref="A1:N39"/>
    </sheetView>
  </sheetViews>
  <sheetFormatPr defaultColWidth="11.421875" defaultRowHeight="12.75"/>
  <cols>
    <col min="1" max="1" width="20.7109375" style="0" customWidth="1"/>
    <col min="2" max="2" width="6.7109375" style="0" customWidth="1"/>
    <col min="3" max="3" width="7.7109375" style="0" customWidth="1"/>
    <col min="4" max="4" width="10.57421875" style="0" customWidth="1"/>
    <col min="5" max="9" width="21.7109375" style="0" customWidth="1"/>
    <col min="10" max="10" width="36.28125" style="0" customWidth="1"/>
    <col min="11" max="13" width="11.421875" style="0" hidden="1" customWidth="1"/>
    <col min="15" max="15" width="14.421875" style="0" customWidth="1"/>
  </cols>
  <sheetData>
    <row r="1" spans="1:13" ht="14.25">
      <c r="A1" s="48"/>
      <c r="B1" s="49"/>
      <c r="C1" s="49"/>
      <c r="D1" s="49"/>
      <c r="E1" s="49"/>
      <c r="F1" s="49"/>
      <c r="G1" s="49"/>
      <c r="H1" s="49"/>
      <c r="I1" s="49"/>
      <c r="J1" s="50"/>
      <c r="K1" s="8" t="s">
        <v>19</v>
      </c>
      <c r="L1" s="8" t="s">
        <v>22</v>
      </c>
      <c r="M1" s="8" t="s">
        <v>27</v>
      </c>
    </row>
    <row r="2" spans="1:13" ht="25.5" customHeight="1">
      <c r="A2" s="51"/>
      <c r="B2" s="52" t="s">
        <v>64</v>
      </c>
      <c r="C2" s="52"/>
      <c r="D2" s="52"/>
      <c r="E2" s="52"/>
      <c r="F2" s="52"/>
      <c r="G2" s="52"/>
      <c r="H2" s="52"/>
      <c r="I2" s="52"/>
      <c r="J2" s="53"/>
      <c r="K2" s="8" t="s">
        <v>20</v>
      </c>
      <c r="L2" s="8" t="s">
        <v>23</v>
      </c>
      <c r="M2" s="8" t="s">
        <v>28</v>
      </c>
    </row>
    <row r="3" spans="1:13" ht="25.5" customHeight="1">
      <c r="A3" s="51"/>
      <c r="B3" s="54" t="s">
        <v>38</v>
      </c>
      <c r="C3" s="52"/>
      <c r="D3" s="52"/>
      <c r="E3" s="52"/>
      <c r="F3" s="52"/>
      <c r="G3" s="52"/>
      <c r="H3" s="52"/>
      <c r="I3" s="52"/>
      <c r="J3" s="53"/>
      <c r="K3" s="8" t="s">
        <v>21</v>
      </c>
      <c r="L3" s="8"/>
      <c r="M3" s="8" t="s">
        <v>29</v>
      </c>
    </row>
    <row r="4" spans="1:13" ht="25.5"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9" ht="19.5" customHeight="1">
      <c r="A6" s="67" t="s">
        <v>1</v>
      </c>
      <c r="B6" s="69" t="s">
        <v>85</v>
      </c>
      <c r="C6" s="70"/>
      <c r="D6" s="71"/>
      <c r="E6" s="75" t="s">
        <v>2</v>
      </c>
      <c r="F6" s="69" t="s">
        <v>80</v>
      </c>
      <c r="G6" s="70"/>
      <c r="H6" s="71"/>
      <c r="I6" s="1" t="s">
        <v>3</v>
      </c>
      <c r="J6" s="18" t="s">
        <v>21</v>
      </c>
      <c r="O6" s="19" t="s">
        <v>65</v>
      </c>
      <c r="P6" s="5">
        <v>2011</v>
      </c>
      <c r="Q6" s="5">
        <v>2012</v>
      </c>
      <c r="R6" s="5">
        <v>2013</v>
      </c>
      <c r="S6" s="5">
        <v>2014</v>
      </c>
    </row>
    <row r="7" spans="1:19" ht="19.5" customHeight="1">
      <c r="A7" s="68"/>
      <c r="B7" s="72"/>
      <c r="C7" s="73"/>
      <c r="D7" s="74"/>
      <c r="E7" s="76"/>
      <c r="F7" s="72"/>
      <c r="G7" s="73"/>
      <c r="H7" s="74"/>
      <c r="I7" s="13" t="s">
        <v>25</v>
      </c>
      <c r="J7" s="15" t="s">
        <v>23</v>
      </c>
      <c r="O7" s="19" t="s">
        <v>66</v>
      </c>
      <c r="P7" s="5">
        <v>80538</v>
      </c>
      <c r="Q7" s="5">
        <v>75630</v>
      </c>
      <c r="R7" s="5">
        <v>76007</v>
      </c>
      <c r="S7" s="5">
        <v>78854</v>
      </c>
    </row>
    <row r="8" spans="1:19" ht="19.5" customHeight="1">
      <c r="A8" s="57"/>
      <c r="B8" s="58"/>
      <c r="C8" s="58"/>
      <c r="D8" s="58"/>
      <c r="E8" s="58"/>
      <c r="F8" s="58"/>
      <c r="G8" s="58"/>
      <c r="H8" s="58"/>
      <c r="I8" s="58"/>
      <c r="J8" s="59"/>
      <c r="O8" s="19" t="s">
        <v>67</v>
      </c>
      <c r="P8" s="5"/>
      <c r="Q8" s="5">
        <f>((Q7/P7)-1)*100</f>
        <v>-6.094017730760637</v>
      </c>
      <c r="R8" s="5">
        <f>((R7/Q7)-1)*100</f>
        <v>0.49847943937590955</v>
      </c>
      <c r="S8" s="5">
        <f>((S7/R7)-1)*100</f>
        <v>3.745707632191775</v>
      </c>
    </row>
    <row r="9" spans="1:10" ht="76.5" customHeight="1">
      <c r="A9" s="3" t="s">
        <v>4</v>
      </c>
      <c r="B9" s="60" t="s">
        <v>81</v>
      </c>
      <c r="C9" s="61"/>
      <c r="D9" s="61"/>
      <c r="E9" s="61"/>
      <c r="F9" s="62"/>
      <c r="G9" s="1" t="s">
        <v>5</v>
      </c>
      <c r="H9" s="95" t="s">
        <v>72</v>
      </c>
      <c r="I9" s="95"/>
      <c r="J9" s="96"/>
    </row>
    <row r="10" spans="1:10" ht="88.5" customHeight="1">
      <c r="A10" s="3" t="s">
        <v>6</v>
      </c>
      <c r="B10" s="60" t="s">
        <v>36</v>
      </c>
      <c r="C10" s="61"/>
      <c r="D10" s="61"/>
      <c r="E10" s="61"/>
      <c r="F10" s="62"/>
      <c r="G10" s="1" t="s">
        <v>7</v>
      </c>
      <c r="H10" s="95" t="s">
        <v>82</v>
      </c>
      <c r="I10" s="95"/>
      <c r="J10" s="96"/>
    </row>
    <row r="11" spans="1:10" ht="105" customHeight="1">
      <c r="A11" s="7" t="s">
        <v>8</v>
      </c>
      <c r="B11" s="60" t="s">
        <v>51</v>
      </c>
      <c r="C11" s="61"/>
      <c r="D11" s="61"/>
      <c r="E11" s="61"/>
      <c r="F11" s="62"/>
      <c r="G11" s="13" t="s">
        <v>9</v>
      </c>
      <c r="H11" s="95" t="s">
        <v>57</v>
      </c>
      <c r="I11" s="95"/>
      <c r="J11" s="96"/>
    </row>
    <row r="12" spans="1:10" ht="69.75" customHeight="1">
      <c r="A12" s="3" t="s">
        <v>10</v>
      </c>
      <c r="B12" s="60" t="s">
        <v>83</v>
      </c>
      <c r="C12" s="61"/>
      <c r="D12" s="61"/>
      <c r="E12" s="61"/>
      <c r="F12" s="62"/>
      <c r="G12" s="1" t="s">
        <v>11</v>
      </c>
      <c r="H12" s="95" t="s">
        <v>104</v>
      </c>
      <c r="I12" s="95"/>
      <c r="J12" s="96"/>
    </row>
    <row r="13" spans="1:18" ht="69.75" customHeight="1">
      <c r="A13" s="3" t="s">
        <v>12</v>
      </c>
      <c r="B13" s="60" t="s">
        <v>75</v>
      </c>
      <c r="C13" s="61"/>
      <c r="D13" s="61"/>
      <c r="E13" s="61"/>
      <c r="F13" s="62"/>
      <c r="G13" s="1" t="s">
        <v>13</v>
      </c>
      <c r="H13" s="60" t="s">
        <v>76</v>
      </c>
      <c r="I13" s="61"/>
      <c r="J13" s="63"/>
      <c r="P13" s="9"/>
      <c r="Q13" s="9"/>
      <c r="R13" s="9"/>
    </row>
    <row r="14" spans="1:18" ht="69.75" customHeight="1">
      <c r="A14" s="7" t="s">
        <v>37</v>
      </c>
      <c r="B14" s="97">
        <v>22450</v>
      </c>
      <c r="C14" s="98">
        <v>-6.094017730760637</v>
      </c>
      <c r="D14" s="99">
        <v>-6.094017730760637</v>
      </c>
      <c r="E14" s="1" t="s">
        <v>15</v>
      </c>
      <c r="F14" s="16" t="s">
        <v>112</v>
      </c>
      <c r="G14" s="1" t="s">
        <v>24</v>
      </c>
      <c r="H14" s="25" t="s">
        <v>88</v>
      </c>
      <c r="I14" s="26" t="s">
        <v>89</v>
      </c>
      <c r="J14" s="27" t="s">
        <v>90</v>
      </c>
      <c r="P14" s="10"/>
      <c r="Q14" s="10"/>
      <c r="R14" s="10"/>
    </row>
    <row r="15" spans="1:10" ht="13.5" thickBot="1">
      <c r="A15" s="81"/>
      <c r="B15" s="82"/>
      <c r="C15" s="82"/>
      <c r="D15" s="82"/>
      <c r="E15" s="82"/>
      <c r="F15" s="82"/>
      <c r="G15" s="82"/>
      <c r="H15" s="82"/>
      <c r="I15" s="82"/>
      <c r="J15" s="83"/>
    </row>
    <row r="16" spans="1:10" ht="15" customHeight="1">
      <c r="A16" s="84" t="s">
        <v>63</v>
      </c>
      <c r="B16" s="52" t="s">
        <v>64</v>
      </c>
      <c r="C16" s="52"/>
      <c r="D16" s="52"/>
      <c r="E16" s="52"/>
      <c r="F16" s="52"/>
      <c r="G16" s="52"/>
      <c r="H16" s="52"/>
      <c r="I16" s="52"/>
      <c r="J16" s="53"/>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0" ht="30" customHeight="1">
      <c r="A20" s="3" t="s">
        <v>17</v>
      </c>
      <c r="B20" s="11" t="s">
        <v>15</v>
      </c>
      <c r="C20" s="11" t="s">
        <v>26</v>
      </c>
      <c r="D20" s="1" t="s">
        <v>31</v>
      </c>
      <c r="E20" s="1" t="s">
        <v>32</v>
      </c>
      <c r="F20" s="92" t="s">
        <v>33</v>
      </c>
      <c r="G20" s="91"/>
      <c r="H20" s="1" t="s">
        <v>34</v>
      </c>
      <c r="I20" s="1" t="s">
        <v>18</v>
      </c>
      <c r="J20" s="4" t="s">
        <v>35</v>
      </c>
    </row>
    <row r="21" spans="1:14" s="20" customFormat="1" ht="45.75" customHeight="1">
      <c r="A21" s="6">
        <v>40238</v>
      </c>
      <c r="B21" s="12">
        <v>22450</v>
      </c>
      <c r="C21" s="12">
        <v>19151</v>
      </c>
      <c r="D21" s="28">
        <f>+C21/B21</f>
        <v>0.8530512249443207</v>
      </c>
      <c r="E21" s="108" t="s">
        <v>103</v>
      </c>
      <c r="F21" s="109" t="s">
        <v>111</v>
      </c>
      <c r="G21" s="113"/>
      <c r="H21" s="24" t="s">
        <v>94</v>
      </c>
      <c r="I21" s="30" t="s">
        <v>110</v>
      </c>
      <c r="J21" s="5" t="s">
        <v>27</v>
      </c>
      <c r="N21" s="39">
        <f>+C21-B21</f>
        <v>-3299</v>
      </c>
    </row>
    <row r="22" spans="1:14" s="20" customFormat="1" ht="45.75" customHeight="1">
      <c r="A22" s="6">
        <v>40603</v>
      </c>
      <c r="B22" s="12">
        <v>19151</v>
      </c>
      <c r="C22" s="12">
        <v>17143</v>
      </c>
      <c r="D22" s="28">
        <f aca="true" t="shared" si="0" ref="D22:D30">+C22/B22</f>
        <v>0.8951490783771082</v>
      </c>
      <c r="E22" s="108" t="s">
        <v>103</v>
      </c>
      <c r="F22" s="109" t="s">
        <v>111</v>
      </c>
      <c r="G22" s="113"/>
      <c r="H22" s="24" t="s">
        <v>94</v>
      </c>
      <c r="I22" s="30" t="s">
        <v>110</v>
      </c>
      <c r="J22" s="5" t="s">
        <v>27</v>
      </c>
      <c r="N22" s="39">
        <f aca="true" t="shared" si="1" ref="N22:N30">+C22-B22</f>
        <v>-2008</v>
      </c>
    </row>
    <row r="23" spans="1:14" s="20" customFormat="1" ht="45.75" customHeight="1">
      <c r="A23" s="6">
        <v>40969</v>
      </c>
      <c r="B23" s="12">
        <v>17143</v>
      </c>
      <c r="C23" s="12">
        <v>18006</v>
      </c>
      <c r="D23" s="28">
        <f t="shared" si="0"/>
        <v>1.0503412471562736</v>
      </c>
      <c r="E23" s="108" t="s">
        <v>106</v>
      </c>
      <c r="F23" s="109" t="s">
        <v>111</v>
      </c>
      <c r="G23" s="113"/>
      <c r="H23" s="24" t="s">
        <v>94</v>
      </c>
      <c r="I23" s="30" t="s">
        <v>110</v>
      </c>
      <c r="J23" s="5" t="s">
        <v>27</v>
      </c>
      <c r="N23" s="39">
        <f t="shared" si="1"/>
        <v>863</v>
      </c>
    </row>
    <row r="24" spans="1:14" ht="45.75" customHeight="1">
      <c r="A24" s="6">
        <v>41334</v>
      </c>
      <c r="B24" s="12">
        <v>18006</v>
      </c>
      <c r="C24" s="12">
        <v>18923</v>
      </c>
      <c r="D24" s="28">
        <f t="shared" si="0"/>
        <v>1.0509274686215706</v>
      </c>
      <c r="E24" s="108" t="s">
        <v>107</v>
      </c>
      <c r="F24" s="109" t="s">
        <v>111</v>
      </c>
      <c r="G24" s="113"/>
      <c r="H24" s="24" t="s">
        <v>94</v>
      </c>
      <c r="I24" s="30" t="s">
        <v>110</v>
      </c>
      <c r="J24" s="5" t="s">
        <v>27</v>
      </c>
      <c r="N24" s="39">
        <f t="shared" si="1"/>
        <v>917</v>
      </c>
    </row>
    <row r="25" spans="1:14" ht="45" customHeight="1">
      <c r="A25" s="6">
        <v>41699</v>
      </c>
      <c r="B25" s="12">
        <v>18923</v>
      </c>
      <c r="C25" s="12">
        <v>17403</v>
      </c>
      <c r="D25" s="28">
        <f t="shared" si="0"/>
        <v>0.9196744702214237</v>
      </c>
      <c r="E25" s="108" t="s">
        <v>108</v>
      </c>
      <c r="F25" s="109" t="s">
        <v>111</v>
      </c>
      <c r="G25" s="113"/>
      <c r="H25" s="24" t="s">
        <v>94</v>
      </c>
      <c r="I25" s="30" t="s">
        <v>110</v>
      </c>
      <c r="J25" s="5" t="s">
        <v>27</v>
      </c>
      <c r="N25" s="39">
        <f t="shared" si="1"/>
        <v>-1520</v>
      </c>
    </row>
    <row r="26" spans="1:14" ht="45" customHeight="1">
      <c r="A26" s="6">
        <v>42064</v>
      </c>
      <c r="B26" s="12">
        <v>17403</v>
      </c>
      <c r="C26" s="12">
        <v>24157</v>
      </c>
      <c r="D26" s="28">
        <f t="shared" si="0"/>
        <v>1.3880940067804401</v>
      </c>
      <c r="E26" s="108" t="s">
        <v>109</v>
      </c>
      <c r="F26" s="109" t="s">
        <v>111</v>
      </c>
      <c r="G26" s="113"/>
      <c r="H26" s="24" t="s">
        <v>94</v>
      </c>
      <c r="I26" s="30" t="s">
        <v>110</v>
      </c>
      <c r="J26" s="5" t="s">
        <v>27</v>
      </c>
      <c r="N26" s="39">
        <f t="shared" si="1"/>
        <v>6754</v>
      </c>
    </row>
    <row r="27" spans="1:14" ht="45" customHeight="1">
      <c r="A27" s="6">
        <v>42430</v>
      </c>
      <c r="B27" s="12">
        <v>24157</v>
      </c>
      <c r="C27" s="12">
        <v>33006</v>
      </c>
      <c r="D27" s="28">
        <f t="shared" si="0"/>
        <v>1.3663120420582027</v>
      </c>
      <c r="E27" s="108" t="s">
        <v>128</v>
      </c>
      <c r="F27" s="109" t="s">
        <v>111</v>
      </c>
      <c r="G27" s="113"/>
      <c r="H27" s="24" t="s">
        <v>94</v>
      </c>
      <c r="I27" s="30" t="s">
        <v>110</v>
      </c>
      <c r="J27" s="5" t="s">
        <v>27</v>
      </c>
      <c r="N27" s="39">
        <f t="shared" si="1"/>
        <v>8849</v>
      </c>
    </row>
    <row r="28" spans="1:14" ht="45" customHeight="1">
      <c r="A28" s="6">
        <v>42824</v>
      </c>
      <c r="B28" s="12">
        <v>33006</v>
      </c>
      <c r="C28" s="12">
        <v>38285</v>
      </c>
      <c r="D28" s="28">
        <f t="shared" si="0"/>
        <v>1.159940616857541</v>
      </c>
      <c r="E28" s="114" t="s">
        <v>154</v>
      </c>
      <c r="F28" s="109" t="s">
        <v>111</v>
      </c>
      <c r="G28" s="113"/>
      <c r="H28" s="24" t="s">
        <v>94</v>
      </c>
      <c r="I28" s="30" t="s">
        <v>110</v>
      </c>
      <c r="J28" s="5" t="s">
        <v>27</v>
      </c>
      <c r="N28" s="39">
        <f t="shared" si="1"/>
        <v>5279</v>
      </c>
    </row>
    <row r="29" spans="1:14" ht="45" customHeight="1">
      <c r="A29" s="6">
        <v>43189</v>
      </c>
      <c r="B29" s="5">
        <v>38285</v>
      </c>
      <c r="C29" s="5">
        <v>36024</v>
      </c>
      <c r="D29" s="28">
        <f t="shared" si="0"/>
        <v>0.9409429280397023</v>
      </c>
      <c r="E29" s="114" t="s">
        <v>159</v>
      </c>
      <c r="F29" s="112" t="s">
        <v>157</v>
      </c>
      <c r="G29" s="112"/>
      <c r="H29" s="24" t="s">
        <v>94</v>
      </c>
      <c r="I29" s="30" t="s">
        <v>155</v>
      </c>
      <c r="J29" s="5" t="s">
        <v>27</v>
      </c>
      <c r="N29" s="39">
        <f t="shared" si="1"/>
        <v>-2261</v>
      </c>
    </row>
    <row r="30" spans="1:14" ht="38.25" customHeight="1">
      <c r="A30" s="6">
        <v>43281</v>
      </c>
      <c r="B30" s="5">
        <v>36024</v>
      </c>
      <c r="C30" s="5">
        <v>37894</v>
      </c>
      <c r="D30" s="28">
        <f t="shared" si="0"/>
        <v>1.0519098378858538</v>
      </c>
      <c r="E30" s="114" t="s">
        <v>160</v>
      </c>
      <c r="F30" s="112" t="s">
        <v>158</v>
      </c>
      <c r="G30" s="112"/>
      <c r="H30" s="24" t="s">
        <v>94</v>
      </c>
      <c r="I30" s="30" t="s">
        <v>156</v>
      </c>
      <c r="J30" s="5" t="s">
        <v>27</v>
      </c>
      <c r="N30" s="39">
        <f t="shared" si="1"/>
        <v>1870</v>
      </c>
    </row>
    <row r="31" spans="1:14" ht="38.25" customHeight="1">
      <c r="A31" s="6">
        <v>43373</v>
      </c>
      <c r="B31" s="5">
        <v>37894</v>
      </c>
      <c r="C31" s="5">
        <v>39915</v>
      </c>
      <c r="D31" s="28">
        <f aca="true" t="shared" si="2" ref="D31:D36">+C31/B31</f>
        <v>1.0533329814746397</v>
      </c>
      <c r="E31" s="114" t="s">
        <v>160</v>
      </c>
      <c r="F31" s="112" t="s">
        <v>158</v>
      </c>
      <c r="G31" s="112"/>
      <c r="H31" s="24" t="s">
        <v>94</v>
      </c>
      <c r="I31" s="30" t="s">
        <v>156</v>
      </c>
      <c r="J31" s="5" t="s">
        <v>27</v>
      </c>
      <c r="N31" s="39">
        <f>+C31-B31</f>
        <v>2021</v>
      </c>
    </row>
    <row r="32" spans="1:14" ht="38.25" customHeight="1">
      <c r="A32" s="6">
        <v>43429</v>
      </c>
      <c r="B32" s="5">
        <v>39915</v>
      </c>
      <c r="C32" s="5">
        <v>40921</v>
      </c>
      <c r="D32" s="28">
        <f t="shared" si="2"/>
        <v>1.0252035575598146</v>
      </c>
      <c r="E32" s="114" t="s">
        <v>160</v>
      </c>
      <c r="F32" s="112" t="s">
        <v>158</v>
      </c>
      <c r="G32" s="112"/>
      <c r="H32" s="24" t="s">
        <v>94</v>
      </c>
      <c r="I32" s="30" t="s">
        <v>156</v>
      </c>
      <c r="J32" s="5" t="s">
        <v>27</v>
      </c>
      <c r="N32" s="39">
        <f>+C32-B32</f>
        <v>1006</v>
      </c>
    </row>
    <row r="33" spans="1:14" ht="38.25" customHeight="1">
      <c r="A33" s="6">
        <v>43539</v>
      </c>
      <c r="B33" s="5">
        <v>36024</v>
      </c>
      <c r="C33" s="5">
        <v>35601</v>
      </c>
      <c r="D33" s="28">
        <f t="shared" si="2"/>
        <v>0.9882578281145903</v>
      </c>
      <c r="E33" s="114" t="s">
        <v>201</v>
      </c>
      <c r="F33" s="112" t="s">
        <v>200</v>
      </c>
      <c r="G33" s="112"/>
      <c r="H33" s="24" t="s">
        <v>94</v>
      </c>
      <c r="I33" s="30" t="s">
        <v>156</v>
      </c>
      <c r="J33" s="5" t="s">
        <v>27</v>
      </c>
      <c r="N33" s="39">
        <f>+C33-B33</f>
        <v>-423</v>
      </c>
    </row>
    <row r="34" spans="1:14" ht="24.75" customHeight="1">
      <c r="A34" s="6">
        <v>43631</v>
      </c>
      <c r="B34" s="12">
        <v>35601</v>
      </c>
      <c r="C34" s="12">
        <v>38823</v>
      </c>
      <c r="D34" s="28">
        <f t="shared" si="2"/>
        <v>1.090503075756299</v>
      </c>
      <c r="E34" s="108" t="s">
        <v>222</v>
      </c>
      <c r="F34" s="111" t="s">
        <v>223</v>
      </c>
      <c r="G34" s="112"/>
      <c r="H34" s="24" t="s">
        <v>94</v>
      </c>
      <c r="I34" s="6" t="s">
        <v>192</v>
      </c>
      <c r="J34" s="5" t="s">
        <v>27</v>
      </c>
      <c r="N34" s="39">
        <f>+C34-C33</f>
        <v>3222</v>
      </c>
    </row>
    <row r="35" spans="1:14" ht="24.75" customHeight="1">
      <c r="A35" s="6">
        <v>43738</v>
      </c>
      <c r="B35" s="12">
        <v>38823</v>
      </c>
      <c r="C35" s="12">
        <v>39915</v>
      </c>
      <c r="D35" s="28">
        <f t="shared" si="2"/>
        <v>1.028127656286222</v>
      </c>
      <c r="E35" s="108" t="s">
        <v>222</v>
      </c>
      <c r="F35" s="111" t="s">
        <v>224</v>
      </c>
      <c r="G35" s="112"/>
      <c r="H35" s="24" t="s">
        <v>94</v>
      </c>
      <c r="I35" s="6" t="s">
        <v>192</v>
      </c>
      <c r="J35" s="5" t="s">
        <v>27</v>
      </c>
      <c r="N35" s="39">
        <f>+C35-C34</f>
        <v>1092</v>
      </c>
    </row>
    <row r="36" spans="1:14" ht="24.75" customHeight="1">
      <c r="A36" s="6">
        <v>43784</v>
      </c>
      <c r="B36" s="12">
        <v>39915</v>
      </c>
      <c r="C36" s="12">
        <v>39850</v>
      </c>
      <c r="D36" s="28">
        <f t="shared" si="2"/>
        <v>0.9983715395214832</v>
      </c>
      <c r="E36" s="108" t="s">
        <v>222</v>
      </c>
      <c r="F36" s="111" t="s">
        <v>224</v>
      </c>
      <c r="G36" s="112"/>
      <c r="H36" s="24" t="s">
        <v>94</v>
      </c>
      <c r="I36" s="6" t="s">
        <v>192</v>
      </c>
      <c r="J36" s="5" t="s">
        <v>27</v>
      </c>
      <c r="N36" s="39">
        <f>+C36-C35</f>
        <v>-65</v>
      </c>
    </row>
    <row r="37" spans="1:14" ht="38.25" customHeight="1">
      <c r="A37" s="6">
        <v>44165</v>
      </c>
      <c r="B37" s="5">
        <v>39850</v>
      </c>
      <c r="C37" s="5">
        <v>42214</v>
      </c>
      <c r="D37" s="28">
        <f>+C37/B37</f>
        <v>1.059322459222083</v>
      </c>
      <c r="E37" s="114" t="s">
        <v>201</v>
      </c>
      <c r="F37" s="112" t="s">
        <v>200</v>
      </c>
      <c r="G37" s="112"/>
      <c r="H37" s="24" t="s">
        <v>94</v>
      </c>
      <c r="I37" s="30" t="s">
        <v>156</v>
      </c>
      <c r="J37" s="5" t="s">
        <v>27</v>
      </c>
      <c r="N37" s="39">
        <f>+C37-B37</f>
        <v>2364</v>
      </c>
    </row>
    <row r="38" spans="1:14" ht="24.75" customHeight="1">
      <c r="A38" s="6">
        <v>44561</v>
      </c>
      <c r="B38" s="12">
        <v>42214</v>
      </c>
      <c r="C38" s="12">
        <v>37097</v>
      </c>
      <c r="D38" s="28">
        <f>+C38/B38</f>
        <v>0.8787842895721798</v>
      </c>
      <c r="E38" s="114" t="s">
        <v>201</v>
      </c>
      <c r="F38" s="112" t="s">
        <v>200</v>
      </c>
      <c r="G38" s="112"/>
      <c r="H38" s="24" t="s">
        <v>94</v>
      </c>
      <c r="I38" s="30" t="s">
        <v>156</v>
      </c>
      <c r="J38" s="5" t="s">
        <v>27</v>
      </c>
      <c r="N38" s="39">
        <f>+C38-C37</f>
        <v>-5117</v>
      </c>
    </row>
    <row r="39" spans="1:14" ht="42" customHeight="1">
      <c r="A39" s="6">
        <v>44656</v>
      </c>
      <c r="B39" s="12">
        <v>37097</v>
      </c>
      <c r="C39" s="12">
        <v>33956</v>
      </c>
      <c r="D39" s="28">
        <f>+C39/B39</f>
        <v>0.9153300805995094</v>
      </c>
      <c r="E39" s="108" t="s">
        <v>244</v>
      </c>
      <c r="F39" s="111" t="s">
        <v>245</v>
      </c>
      <c r="G39" s="112"/>
      <c r="H39" s="24" t="s">
        <v>94</v>
      </c>
      <c r="I39" s="30" t="s">
        <v>156</v>
      </c>
      <c r="J39" s="5" t="s">
        <v>27</v>
      </c>
      <c r="N39" s="39">
        <f>+C39-C38</f>
        <v>-3141</v>
      </c>
    </row>
  </sheetData>
  <sheetProtection/>
  <mergeCells count="48">
    <mergeCell ref="A1:J1"/>
    <mergeCell ref="A2:A4"/>
    <mergeCell ref="B2:J2"/>
    <mergeCell ref="B3:J3"/>
    <mergeCell ref="B4:J4"/>
    <mergeCell ref="B5:J5"/>
    <mergeCell ref="A6:A7"/>
    <mergeCell ref="B6:D7"/>
    <mergeCell ref="E6:E7"/>
    <mergeCell ref="F6:H7"/>
    <mergeCell ref="A8:J8"/>
    <mergeCell ref="B9:F9"/>
    <mergeCell ref="H9:J9"/>
    <mergeCell ref="B10:F10"/>
    <mergeCell ref="H10:J10"/>
    <mergeCell ref="B11:F11"/>
    <mergeCell ref="H11:J11"/>
    <mergeCell ref="B12:F12"/>
    <mergeCell ref="H12:J12"/>
    <mergeCell ref="B13:F13"/>
    <mergeCell ref="H13:J13"/>
    <mergeCell ref="B14:D14"/>
    <mergeCell ref="A15:J15"/>
    <mergeCell ref="A16:A18"/>
    <mergeCell ref="B16:J16"/>
    <mergeCell ref="B17:J17"/>
    <mergeCell ref="B18:J18"/>
    <mergeCell ref="A19:J19"/>
    <mergeCell ref="F20:G20"/>
    <mergeCell ref="F21:G21"/>
    <mergeCell ref="F22:G22"/>
    <mergeCell ref="F23:G23"/>
    <mergeCell ref="F24:G24"/>
    <mergeCell ref="F29:G29"/>
    <mergeCell ref="F25:G25"/>
    <mergeCell ref="F26:G26"/>
    <mergeCell ref="F27:G27"/>
    <mergeCell ref="F28:G28"/>
    <mergeCell ref="F30:G30"/>
    <mergeCell ref="F37:G37"/>
    <mergeCell ref="F38:G38"/>
    <mergeCell ref="F39:G39"/>
    <mergeCell ref="F31:G31"/>
    <mergeCell ref="F32:G32"/>
    <mergeCell ref="F34:G34"/>
    <mergeCell ref="F35:G35"/>
    <mergeCell ref="F36:G36"/>
    <mergeCell ref="F33:G33"/>
  </mergeCells>
  <dataValidations count="4">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29 E34:E36 E39"/>
    <dataValidation type="list" allowBlank="1" showInputMessage="1" showErrorMessage="1" sqref="J21:J39">
      <formula1>$M$1:$M$4</formula1>
    </dataValidation>
  </dataValidations>
  <printOptions/>
  <pageMargins left="0.41" right="0.22" top="0.75" bottom="0.75" header="0.3" footer="0.3"/>
  <pageSetup fitToHeight="1" fitToWidth="1" orientation="portrait" scale="2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33"/>
  <sheetViews>
    <sheetView tabSelected="1" zoomScalePageLayoutView="0" workbookViewId="0" topLeftCell="A1">
      <selection activeCell="J33" sqref="A1:J33"/>
    </sheetView>
  </sheetViews>
  <sheetFormatPr defaultColWidth="11.421875" defaultRowHeight="12.75"/>
  <cols>
    <col min="1" max="1" width="20.7109375" style="0" customWidth="1"/>
    <col min="2" max="2" width="6.7109375" style="0" customWidth="1"/>
    <col min="3" max="4" width="7.7109375" style="0" customWidth="1"/>
    <col min="5" max="5" width="23.7109375" style="0" customWidth="1"/>
    <col min="6" max="9" width="21.7109375" style="0" customWidth="1"/>
    <col min="10" max="10" width="36.28125" style="0" customWidth="1"/>
    <col min="11" max="13" width="11.421875" style="0" hidden="1" customWidth="1"/>
  </cols>
  <sheetData>
    <row r="1" spans="1:13" ht="14.25">
      <c r="A1" s="48"/>
      <c r="B1" s="49"/>
      <c r="C1" s="49"/>
      <c r="D1" s="49"/>
      <c r="E1" s="49"/>
      <c r="F1" s="49"/>
      <c r="G1" s="49"/>
      <c r="H1" s="49"/>
      <c r="I1" s="49"/>
      <c r="J1" s="50"/>
      <c r="K1" s="8" t="s">
        <v>19</v>
      </c>
      <c r="L1" s="8" t="s">
        <v>22</v>
      </c>
      <c r="M1" s="8" t="s">
        <v>27</v>
      </c>
    </row>
    <row r="2" spans="1:13" ht="24.75" customHeight="1">
      <c r="A2" s="51"/>
      <c r="B2" s="52" t="s">
        <v>64</v>
      </c>
      <c r="C2" s="52"/>
      <c r="D2" s="52"/>
      <c r="E2" s="52"/>
      <c r="F2" s="52"/>
      <c r="G2" s="52"/>
      <c r="H2" s="52"/>
      <c r="I2" s="52"/>
      <c r="J2" s="53"/>
      <c r="K2" s="8" t="s">
        <v>20</v>
      </c>
      <c r="L2" s="8" t="s">
        <v>23</v>
      </c>
      <c r="M2" s="8" t="s">
        <v>28</v>
      </c>
    </row>
    <row r="3" spans="1:13" ht="24.75" customHeight="1">
      <c r="A3" s="51"/>
      <c r="B3" s="54" t="s">
        <v>38</v>
      </c>
      <c r="C3" s="52"/>
      <c r="D3" s="52"/>
      <c r="E3" s="52"/>
      <c r="F3" s="52"/>
      <c r="G3" s="52"/>
      <c r="H3" s="52"/>
      <c r="I3" s="52"/>
      <c r="J3" s="53"/>
      <c r="K3" s="8" t="s">
        <v>21</v>
      </c>
      <c r="L3" s="8"/>
      <c r="M3" s="8" t="s">
        <v>29</v>
      </c>
    </row>
    <row r="4" spans="1:13" ht="24.75" customHeight="1">
      <c r="A4" s="51"/>
      <c r="B4" s="55" t="s">
        <v>0</v>
      </c>
      <c r="C4" s="55"/>
      <c r="D4" s="55"/>
      <c r="E4" s="55"/>
      <c r="F4" s="55"/>
      <c r="G4" s="55"/>
      <c r="H4" s="55"/>
      <c r="I4" s="55"/>
      <c r="J4" s="56"/>
      <c r="M4" s="8" t="s">
        <v>30</v>
      </c>
    </row>
    <row r="5" spans="1:10" ht="24.75" customHeight="1">
      <c r="A5" s="2" t="s">
        <v>63</v>
      </c>
      <c r="B5" s="45" t="s">
        <v>14</v>
      </c>
      <c r="C5" s="46"/>
      <c r="D5" s="46"/>
      <c r="E5" s="46"/>
      <c r="F5" s="46"/>
      <c r="G5" s="46"/>
      <c r="H5" s="46"/>
      <c r="I5" s="46"/>
      <c r="J5" s="47"/>
    </row>
    <row r="6" spans="1:10" ht="19.5" customHeight="1">
      <c r="A6" s="67" t="s">
        <v>1</v>
      </c>
      <c r="B6" s="69" t="s">
        <v>183</v>
      </c>
      <c r="C6" s="70"/>
      <c r="D6" s="71"/>
      <c r="E6" s="75" t="s">
        <v>2</v>
      </c>
      <c r="F6" s="69" t="s">
        <v>86</v>
      </c>
      <c r="G6" s="70"/>
      <c r="H6" s="71"/>
      <c r="I6" s="1" t="s">
        <v>3</v>
      </c>
      <c r="J6" s="17" t="s">
        <v>21</v>
      </c>
    </row>
    <row r="7" spans="1:10" ht="19.5" customHeight="1">
      <c r="A7" s="68"/>
      <c r="B7" s="72"/>
      <c r="C7" s="73"/>
      <c r="D7" s="74"/>
      <c r="E7" s="76"/>
      <c r="F7" s="72"/>
      <c r="G7" s="73"/>
      <c r="H7" s="74"/>
      <c r="I7" s="13" t="s">
        <v>25</v>
      </c>
      <c r="J7" s="14" t="s">
        <v>23</v>
      </c>
    </row>
    <row r="8" spans="1:10" ht="12.75">
      <c r="A8" s="57"/>
      <c r="B8" s="58"/>
      <c r="C8" s="58"/>
      <c r="D8" s="58"/>
      <c r="E8" s="58"/>
      <c r="F8" s="58"/>
      <c r="G8" s="58"/>
      <c r="H8" s="58"/>
      <c r="I8" s="58"/>
      <c r="J8" s="59"/>
    </row>
    <row r="9" spans="1:10" ht="76.5" customHeight="1">
      <c r="A9" s="3" t="s">
        <v>4</v>
      </c>
      <c r="B9" s="60" t="s">
        <v>58</v>
      </c>
      <c r="C9" s="61"/>
      <c r="D9" s="61"/>
      <c r="E9" s="61"/>
      <c r="F9" s="62"/>
      <c r="G9" s="1" t="s">
        <v>5</v>
      </c>
      <c r="H9" s="60" t="s">
        <v>44</v>
      </c>
      <c r="I9" s="61"/>
      <c r="J9" s="63"/>
    </row>
    <row r="10" spans="1:10" ht="69.75" customHeight="1">
      <c r="A10" s="3" t="s">
        <v>6</v>
      </c>
      <c r="B10" s="64" t="s">
        <v>42</v>
      </c>
      <c r="C10" s="65"/>
      <c r="D10" s="65"/>
      <c r="E10" s="65"/>
      <c r="F10" s="66"/>
      <c r="G10" s="1" t="s">
        <v>7</v>
      </c>
      <c r="H10" s="60" t="s">
        <v>78</v>
      </c>
      <c r="I10" s="61"/>
      <c r="J10" s="63"/>
    </row>
    <row r="11" spans="1:10" ht="105" customHeight="1">
      <c r="A11" s="7" t="s">
        <v>8</v>
      </c>
      <c r="B11" s="64" t="s">
        <v>43</v>
      </c>
      <c r="C11" s="65"/>
      <c r="D11" s="65"/>
      <c r="E11" s="65"/>
      <c r="F11" s="66"/>
      <c r="G11" s="13" t="s">
        <v>9</v>
      </c>
      <c r="H11" s="60" t="s">
        <v>47</v>
      </c>
      <c r="I11" s="61"/>
      <c r="J11" s="63"/>
    </row>
    <row r="12" spans="1:10" ht="69.75" customHeight="1">
      <c r="A12" s="3" t="s">
        <v>10</v>
      </c>
      <c r="B12" s="60" t="s">
        <v>77</v>
      </c>
      <c r="C12" s="61"/>
      <c r="D12" s="61"/>
      <c r="E12" s="61"/>
      <c r="F12" s="62"/>
      <c r="G12" s="1" t="s">
        <v>11</v>
      </c>
      <c r="H12" s="60" t="s">
        <v>130</v>
      </c>
      <c r="I12" s="61"/>
      <c r="J12" s="63"/>
    </row>
    <row r="13" spans="1:18" ht="69.75" customHeight="1">
      <c r="A13" s="3" t="s">
        <v>12</v>
      </c>
      <c r="B13" s="60" t="s">
        <v>79</v>
      </c>
      <c r="C13" s="61"/>
      <c r="D13" s="61"/>
      <c r="E13" s="61"/>
      <c r="F13" s="62"/>
      <c r="G13" s="1" t="s">
        <v>13</v>
      </c>
      <c r="H13" s="60" t="s">
        <v>76</v>
      </c>
      <c r="I13" s="61"/>
      <c r="J13" s="63"/>
      <c r="P13" s="9"/>
      <c r="Q13" s="9"/>
      <c r="R13" s="9"/>
    </row>
    <row r="14" spans="1:18" ht="69.75" customHeight="1">
      <c r="A14" s="7" t="s">
        <v>37</v>
      </c>
      <c r="B14" s="77">
        <v>2070</v>
      </c>
      <c r="C14" s="78"/>
      <c r="D14" s="79"/>
      <c r="E14" s="1" t="s">
        <v>15</v>
      </c>
      <c r="F14" s="16" t="s">
        <v>113</v>
      </c>
      <c r="G14" s="1" t="s">
        <v>24</v>
      </c>
      <c r="H14" s="25" t="s">
        <v>124</v>
      </c>
      <c r="I14" s="26" t="s">
        <v>125</v>
      </c>
      <c r="J14" s="27" t="s">
        <v>126</v>
      </c>
      <c r="P14" s="10"/>
      <c r="Q14" s="10"/>
      <c r="R14" s="10"/>
    </row>
    <row r="15" spans="1:10" ht="13.5" thickBot="1">
      <c r="A15" s="81"/>
      <c r="B15" s="82"/>
      <c r="C15" s="82"/>
      <c r="D15" s="82"/>
      <c r="E15" s="82"/>
      <c r="F15" s="82"/>
      <c r="G15" s="82"/>
      <c r="H15" s="82"/>
      <c r="I15" s="82"/>
      <c r="J15" s="83"/>
    </row>
    <row r="16" spans="1:10" ht="15" customHeight="1">
      <c r="A16" s="84" t="s">
        <v>63</v>
      </c>
      <c r="B16" s="87" t="str">
        <f>B2</f>
        <v>SECRETARÍA DE EDUCACIÓN Y CULTURA DE SOACHA</v>
      </c>
      <c r="C16" s="87"/>
      <c r="D16" s="87"/>
      <c r="E16" s="87"/>
      <c r="F16" s="87"/>
      <c r="G16" s="87"/>
      <c r="H16" s="87"/>
      <c r="I16" s="87"/>
      <c r="J16" s="88"/>
    </row>
    <row r="17" spans="1:10" ht="15" customHeight="1">
      <c r="A17" s="85"/>
      <c r="B17" s="52" t="str">
        <f>B3</f>
        <v>PROCESO C04. REGISTRAR MATRÍCULA DE CUPOS OFICIALES</v>
      </c>
      <c r="C17" s="52"/>
      <c r="D17" s="52"/>
      <c r="E17" s="52"/>
      <c r="F17" s="52"/>
      <c r="G17" s="52"/>
      <c r="H17" s="52"/>
      <c r="I17" s="52"/>
      <c r="J17" s="53"/>
    </row>
    <row r="18" spans="1:10" ht="15" customHeight="1">
      <c r="A18" s="86"/>
      <c r="B18" s="55" t="str">
        <f>B4</f>
        <v>HOJA DE VIDA DE INDICADORES POR PROCESO</v>
      </c>
      <c r="C18" s="55"/>
      <c r="D18" s="55"/>
      <c r="E18" s="55"/>
      <c r="F18" s="55"/>
      <c r="G18" s="55"/>
      <c r="H18" s="55"/>
      <c r="I18" s="55"/>
      <c r="J18" s="56"/>
    </row>
    <row r="19" spans="1:10" ht="24.75" customHeight="1">
      <c r="A19" s="80" t="s">
        <v>16</v>
      </c>
      <c r="B19" s="46"/>
      <c r="C19" s="46"/>
      <c r="D19" s="46"/>
      <c r="E19" s="46"/>
      <c r="F19" s="46"/>
      <c r="G19" s="46"/>
      <c r="H19" s="46"/>
      <c r="I19" s="46"/>
      <c r="J19" s="47"/>
    </row>
    <row r="20" spans="1:10" ht="30" customHeight="1">
      <c r="A20" s="3" t="s">
        <v>17</v>
      </c>
      <c r="B20" s="11" t="s">
        <v>15</v>
      </c>
      <c r="C20" s="11" t="s">
        <v>26</v>
      </c>
      <c r="D20" s="1" t="s">
        <v>31</v>
      </c>
      <c r="E20" s="1" t="s">
        <v>32</v>
      </c>
      <c r="F20" s="92" t="s">
        <v>33</v>
      </c>
      <c r="G20" s="91"/>
      <c r="H20" s="1" t="s">
        <v>34</v>
      </c>
      <c r="I20" s="1" t="s">
        <v>18</v>
      </c>
      <c r="J20" s="4" t="s">
        <v>35</v>
      </c>
    </row>
    <row r="21" spans="1:10" ht="45" customHeight="1">
      <c r="A21" s="6">
        <v>41608</v>
      </c>
      <c r="B21" s="12">
        <v>2070</v>
      </c>
      <c r="C21" s="12">
        <v>2070</v>
      </c>
      <c r="D21" s="33">
        <f aca="true" t="shared" si="0" ref="D21:D30">+C21/B21</f>
        <v>1</v>
      </c>
      <c r="E21" s="115" t="s">
        <v>114</v>
      </c>
      <c r="F21" s="109" t="s">
        <v>115</v>
      </c>
      <c r="G21" s="110"/>
      <c r="H21" s="19" t="s">
        <v>116</v>
      </c>
      <c r="I21" s="31" t="s">
        <v>117</v>
      </c>
      <c r="J21" s="19" t="s">
        <v>27</v>
      </c>
    </row>
    <row r="22" spans="1:10" ht="45" customHeight="1">
      <c r="A22" s="6">
        <v>41973</v>
      </c>
      <c r="B22" s="12">
        <v>2070</v>
      </c>
      <c r="C22" s="12">
        <v>1133</v>
      </c>
      <c r="D22" s="28">
        <f t="shared" si="0"/>
        <v>0.5473429951690821</v>
      </c>
      <c r="E22" s="108" t="s">
        <v>120</v>
      </c>
      <c r="F22" s="109" t="s">
        <v>115</v>
      </c>
      <c r="G22" s="110"/>
      <c r="H22" s="19" t="s">
        <v>116</v>
      </c>
      <c r="I22" s="31" t="s">
        <v>117</v>
      </c>
      <c r="J22" s="19" t="s">
        <v>27</v>
      </c>
    </row>
    <row r="23" spans="1:10" ht="45" customHeight="1">
      <c r="A23" s="6">
        <v>42338</v>
      </c>
      <c r="B23" s="12">
        <v>1133</v>
      </c>
      <c r="C23" s="12">
        <v>1306</v>
      </c>
      <c r="D23" s="34">
        <f t="shared" si="0"/>
        <v>1.1526919682259489</v>
      </c>
      <c r="E23" s="108" t="s">
        <v>122</v>
      </c>
      <c r="F23" s="109" t="s">
        <v>115</v>
      </c>
      <c r="G23" s="110"/>
      <c r="H23" s="19" t="s">
        <v>116</v>
      </c>
      <c r="I23" s="31" t="s">
        <v>117</v>
      </c>
      <c r="J23" s="19" t="s">
        <v>27</v>
      </c>
    </row>
    <row r="24" spans="1:10" ht="45" customHeight="1">
      <c r="A24" s="6">
        <v>42704</v>
      </c>
      <c r="B24" s="12">
        <v>1306</v>
      </c>
      <c r="C24" s="12">
        <v>1132</v>
      </c>
      <c r="D24" s="28">
        <f t="shared" si="0"/>
        <v>0.8667687595712098</v>
      </c>
      <c r="E24" s="108" t="s">
        <v>127</v>
      </c>
      <c r="F24" s="109" t="s">
        <v>115</v>
      </c>
      <c r="G24" s="110"/>
      <c r="H24" s="19" t="s">
        <v>116</v>
      </c>
      <c r="I24" s="31" t="s">
        <v>117</v>
      </c>
      <c r="J24" s="19" t="s">
        <v>27</v>
      </c>
    </row>
    <row r="25" spans="1:10" ht="57.75" customHeight="1">
      <c r="A25" s="6">
        <v>43069</v>
      </c>
      <c r="B25" s="12">
        <v>1132</v>
      </c>
      <c r="C25" s="12">
        <v>330</v>
      </c>
      <c r="D25" s="28">
        <f t="shared" si="0"/>
        <v>0.2915194346289753</v>
      </c>
      <c r="E25" s="114" t="s">
        <v>180</v>
      </c>
      <c r="F25" s="109" t="s">
        <v>181</v>
      </c>
      <c r="G25" s="110"/>
      <c r="H25" s="19" t="s">
        <v>116</v>
      </c>
      <c r="I25" s="31" t="s">
        <v>117</v>
      </c>
      <c r="J25" s="19" t="s">
        <v>27</v>
      </c>
    </row>
    <row r="26" spans="1:10" ht="60.75" customHeight="1">
      <c r="A26" s="6">
        <v>43281</v>
      </c>
      <c r="B26" s="12">
        <v>330</v>
      </c>
      <c r="C26" s="12">
        <v>5882</v>
      </c>
      <c r="D26" s="34">
        <f t="shared" si="0"/>
        <v>17.824242424242424</v>
      </c>
      <c r="E26" s="114" t="s">
        <v>168</v>
      </c>
      <c r="F26" s="109" t="s">
        <v>182</v>
      </c>
      <c r="G26" s="110"/>
      <c r="H26" s="19" t="s">
        <v>116</v>
      </c>
      <c r="I26" s="31" t="s">
        <v>117</v>
      </c>
      <c r="J26" s="19" t="s">
        <v>27</v>
      </c>
    </row>
    <row r="27" spans="1:10" ht="60.75" customHeight="1">
      <c r="A27" s="6">
        <v>43539</v>
      </c>
      <c r="B27" s="12">
        <v>5882</v>
      </c>
      <c r="C27" s="12">
        <v>1029</v>
      </c>
      <c r="D27" s="28">
        <f t="shared" si="0"/>
        <v>0.1749404964297858</v>
      </c>
      <c r="E27" s="114" t="s">
        <v>204</v>
      </c>
      <c r="F27" s="109" t="s">
        <v>205</v>
      </c>
      <c r="G27" s="110"/>
      <c r="H27" s="19" t="s">
        <v>116</v>
      </c>
      <c r="I27" s="31" t="s">
        <v>117</v>
      </c>
      <c r="J27" s="19" t="s">
        <v>27</v>
      </c>
    </row>
    <row r="28" spans="1:10" ht="45" customHeight="1">
      <c r="A28" s="6">
        <v>43799</v>
      </c>
      <c r="B28" s="12">
        <v>1029</v>
      </c>
      <c r="C28" s="12">
        <v>1523</v>
      </c>
      <c r="D28" s="34">
        <f t="shared" si="0"/>
        <v>1.4800777453838678</v>
      </c>
      <c r="E28" s="114" t="s">
        <v>202</v>
      </c>
      <c r="F28" s="116" t="s">
        <v>225</v>
      </c>
      <c r="G28" s="110"/>
      <c r="H28" s="19" t="s">
        <v>116</v>
      </c>
      <c r="I28" s="31" t="s">
        <v>117</v>
      </c>
      <c r="J28" s="19" t="s">
        <v>27</v>
      </c>
    </row>
    <row r="29" spans="1:10" ht="45" customHeight="1">
      <c r="A29" s="6">
        <v>44165</v>
      </c>
      <c r="B29" s="12">
        <v>1523</v>
      </c>
      <c r="C29" s="12">
        <f>42214-41518</f>
        <v>696</v>
      </c>
      <c r="D29" s="29">
        <f t="shared" si="0"/>
        <v>0.45699277741300065</v>
      </c>
      <c r="E29" s="114" t="s">
        <v>246</v>
      </c>
      <c r="F29" s="116" t="s">
        <v>247</v>
      </c>
      <c r="G29" s="110"/>
      <c r="H29" s="19" t="s">
        <v>116</v>
      </c>
      <c r="I29" s="31" t="s">
        <v>117</v>
      </c>
      <c r="J29" s="19" t="s">
        <v>27</v>
      </c>
    </row>
    <row r="30" spans="1:10" ht="51.75" customHeight="1">
      <c r="A30" s="6">
        <v>44561</v>
      </c>
      <c r="B30" s="12">
        <v>696</v>
      </c>
      <c r="C30" s="12">
        <f>37097-42114</f>
        <v>-5017</v>
      </c>
      <c r="D30" s="29">
        <f t="shared" si="0"/>
        <v>-7.208333333333333</v>
      </c>
      <c r="E30" s="117" t="s">
        <v>248</v>
      </c>
      <c r="F30" s="118" t="s">
        <v>249</v>
      </c>
      <c r="G30" s="118"/>
      <c r="H30" s="19" t="s">
        <v>116</v>
      </c>
      <c r="I30" s="31" t="s">
        <v>117</v>
      </c>
      <c r="J30" s="19" t="s">
        <v>27</v>
      </c>
    </row>
    <row r="31" spans="1:10" ht="45" customHeight="1">
      <c r="A31" s="6"/>
      <c r="B31" s="5"/>
      <c r="C31" s="5"/>
      <c r="D31" s="5"/>
      <c r="E31" s="5"/>
      <c r="F31" s="93"/>
      <c r="G31" s="93"/>
      <c r="H31" s="5"/>
      <c r="I31" s="5"/>
      <c r="J31" s="5"/>
    </row>
    <row r="32" spans="1:10" ht="45" customHeight="1">
      <c r="A32" s="5"/>
      <c r="B32" s="5"/>
      <c r="C32" s="5"/>
      <c r="D32" s="5"/>
      <c r="E32" s="5"/>
      <c r="F32" s="93"/>
      <c r="G32" s="93"/>
      <c r="H32" s="5"/>
      <c r="I32" s="5"/>
      <c r="J32" s="5"/>
    </row>
    <row r="33" spans="1:10" ht="45" customHeight="1">
      <c r="A33" s="5"/>
      <c r="B33" s="5"/>
      <c r="C33" s="5"/>
      <c r="D33" s="5"/>
      <c r="E33" s="5"/>
      <c r="F33" s="93"/>
      <c r="G33" s="93"/>
      <c r="H33" s="5"/>
      <c r="I33" s="5"/>
      <c r="J33" s="5"/>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mergeCells count="42">
    <mergeCell ref="A1:J1"/>
    <mergeCell ref="A2:A4"/>
    <mergeCell ref="B2:J2"/>
    <mergeCell ref="B3:J3"/>
    <mergeCell ref="B4:J4"/>
    <mergeCell ref="B5:J5"/>
    <mergeCell ref="A6:A7"/>
    <mergeCell ref="B6:D7"/>
    <mergeCell ref="E6:E7"/>
    <mergeCell ref="F6:H7"/>
    <mergeCell ref="A8:J8"/>
    <mergeCell ref="B9:F9"/>
    <mergeCell ref="H9:J9"/>
    <mergeCell ref="B10:F10"/>
    <mergeCell ref="H10:J10"/>
    <mergeCell ref="B11:F11"/>
    <mergeCell ref="H11:J11"/>
    <mergeCell ref="B12:F12"/>
    <mergeCell ref="H12:J12"/>
    <mergeCell ref="B13:F13"/>
    <mergeCell ref="H13:J13"/>
    <mergeCell ref="B14:D14"/>
    <mergeCell ref="A15:J15"/>
    <mergeCell ref="A16:A18"/>
    <mergeCell ref="B16:J16"/>
    <mergeCell ref="B17:J17"/>
    <mergeCell ref="B18:J18"/>
    <mergeCell ref="A19:J19"/>
    <mergeCell ref="F20:G20"/>
    <mergeCell ref="F21:G21"/>
    <mergeCell ref="F22:G22"/>
    <mergeCell ref="F23:G23"/>
    <mergeCell ref="F24:G24"/>
    <mergeCell ref="F31:G31"/>
    <mergeCell ref="F32:G32"/>
    <mergeCell ref="F33:G33"/>
    <mergeCell ref="F25:G25"/>
    <mergeCell ref="F26:G26"/>
    <mergeCell ref="F27:G27"/>
    <mergeCell ref="F28:G28"/>
    <mergeCell ref="F29:G29"/>
    <mergeCell ref="F30:G30"/>
  </mergeCells>
  <dataValidations count="5">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30"/>
    <dataValidation type="list" allowBlank="1" showInputMessage="1" showErrorMessage="1" errorTitle="Seleccionar un valor de la lista" sqref="E31:E33">
      <formula1>#REF!</formula1>
    </dataValidation>
    <dataValidation type="list" allowBlank="1" showInputMessage="1" showErrorMessage="1" sqref="J21:J33">
      <formula1>$M$1:$M$4</formula1>
    </dataValidation>
  </dataValidations>
  <printOptions/>
  <pageMargins left="0.48" right="0.31" top="0.75" bottom="0.75" header="0.3" footer="0.3"/>
  <pageSetup fitToHeight="1" fitToWidth="1" orientation="portrait"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luzcl</cp:lastModifiedBy>
  <cp:lastPrinted>2022-04-06T03:33:13Z</cp:lastPrinted>
  <dcterms:created xsi:type="dcterms:W3CDTF">2005-02-23T21:45:27Z</dcterms:created>
  <dcterms:modified xsi:type="dcterms:W3CDTF">2022-04-06T03:33:18Z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